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100" windowHeight="5835" activeTab="0"/>
  </bookViews>
  <sheets>
    <sheet name="Explanation" sheetId="1" r:id="rId1"/>
    <sheet name="Moffat's Table" sheetId="2" r:id="rId2"/>
    <sheet name="Stable-Age Moffat Model" sheetId="3" r:id="rId3"/>
    <sheet name="Growth" sheetId="4" r:id="rId4"/>
  </sheets>
  <definedNames/>
  <calcPr fullCalcOnLoad="1"/>
</workbook>
</file>

<file path=xl/sharedStrings.xml><?xml version="1.0" encoding="utf-8"?>
<sst xmlns="http://schemas.openxmlformats.org/spreadsheetml/2006/main" count="149" uniqueCount="80">
  <si>
    <t xml:space="preserve">Moffat's Equilibrium Range </t>
  </si>
  <si>
    <t>Instructions:</t>
  </si>
  <si>
    <t>(2) You may change any or all blue values</t>
  </si>
  <si>
    <t>Cohort Size</t>
  </si>
  <si>
    <t>Juvenile Survival</t>
  </si>
  <si>
    <t>Maximum Pairs</t>
  </si>
  <si>
    <t xml:space="preserve">    Example: tweaking the cohort factor from 1 to a 1.2 increases</t>
  </si>
  <si>
    <t>Subadult Survival</t>
  </si>
  <si>
    <t>Young per Pair</t>
  </si>
  <si>
    <t xml:space="preserve">    productivity 20% in that particular year. You may wish to use the </t>
  </si>
  <si>
    <t>Adult Survival</t>
  </si>
  <si>
    <t>random number generator in your spreadsheet program.</t>
  </si>
  <si>
    <t>Old Bird Survival</t>
  </si>
  <si>
    <t>Pop. Size =</t>
  </si>
  <si>
    <t>No. Breeders at Saturation</t>
  </si>
  <si>
    <t>F:B =</t>
  </si>
  <si>
    <t>Just follow the yellow line</t>
  </si>
  <si>
    <t>Years of subadulthoood</t>
  </si>
  <si>
    <t xml:space="preserve">   ( with no tweaking)</t>
  </si>
  <si>
    <t>Years an adulthood</t>
  </si>
  <si>
    <t>Years of Senescence</t>
  </si>
  <si>
    <t>Juv</t>
  </si>
  <si>
    <t>Sub</t>
  </si>
  <si>
    <t>Ad</t>
  </si>
  <si>
    <t>Old</t>
  </si>
  <si>
    <t>Age</t>
  </si>
  <si>
    <t>Tweak Factors</t>
  </si>
  <si>
    <t>Note: ignore these numbers to the</t>
  </si>
  <si>
    <t>left of the vertical yellow line</t>
  </si>
  <si>
    <t>Tweak Factors:</t>
  </si>
  <si>
    <t>(see Item 3 in instructions - Cell K3)</t>
  </si>
  <si>
    <t>Year</t>
  </si>
  <si>
    <t>Cohort</t>
  </si>
  <si>
    <t>Juvs</t>
  </si>
  <si>
    <t>Subs</t>
  </si>
  <si>
    <t>Adults</t>
  </si>
  <si>
    <t>First year at equilibrium</t>
  </si>
  <si>
    <t>Breeders</t>
  </si>
  <si>
    <t>for a view of results</t>
  </si>
  <si>
    <t>One-hundred Years</t>
  </si>
  <si>
    <t>Note: You may prefer to change these to real years...</t>
  </si>
  <si>
    <t>.</t>
  </si>
  <si>
    <t>Year =</t>
  </si>
  <si>
    <t xml:space="preserve">Go right to Column AA </t>
  </si>
  <si>
    <t>Individuals</t>
  </si>
  <si>
    <t>Floaters</t>
  </si>
  <si>
    <t>Subadults</t>
  </si>
  <si>
    <t>Juveniles</t>
  </si>
  <si>
    <t>F:B</t>
  </si>
  <si>
    <t>(1) First make a copy of this file</t>
  </si>
  <si>
    <t>Unrestricted Growth Rate</t>
  </si>
  <si>
    <t>(3) Read the growth rate (Lambda) in Cell E14</t>
  </si>
  <si>
    <t>Starting pairs</t>
  </si>
  <si>
    <t>Note: In this model, every adult breeds.</t>
  </si>
  <si>
    <t>Number of Breeders at Start</t>
  </si>
  <si>
    <t>Note that the Y-axis scale changes with input</t>
  </si>
  <si>
    <t>Growth Rate</t>
  </si>
  <si>
    <t>Number of Breeders</t>
  </si>
  <si>
    <t>Years of Adulthood</t>
  </si>
  <si>
    <t>Years of Subadulthood</t>
  </si>
  <si>
    <t>Juvenile Year</t>
  </si>
  <si>
    <t>Number of Adults</t>
  </si>
  <si>
    <t>Number of Subadults plus juveniles</t>
  </si>
  <si>
    <t>Total Population at fledging</t>
  </si>
  <si>
    <t>Number of Floaters</t>
  </si>
  <si>
    <t>Floater-to-Breeder Ratio</t>
  </si>
  <si>
    <t>for Peregrine Falcons (both sexes)</t>
  </si>
  <si>
    <t xml:space="preserve">Moffat's Equilibrium (Stable Age Distribution) </t>
  </si>
  <si>
    <t>Potential Growth Rate =</t>
  </si>
  <si>
    <t>(2) "Tweak Factors" impart yearly variation.</t>
  </si>
  <si>
    <t>(3) Read pop. size and F:B in rows 137 - 151 (go to column AA).</t>
  </si>
  <si>
    <t>Go down to Row 137, Column AA</t>
  </si>
  <si>
    <t>You may change any or all blue values.</t>
  </si>
  <si>
    <t>Go to the Growth" sheet if F:B is negative.</t>
  </si>
  <si>
    <t xml:space="preserve">(1) You may change any or all blue values. (Go to the "Growth" sheet if F:B is zero).   </t>
  </si>
  <si>
    <t>Fledglings per pair</t>
  </si>
  <si>
    <t>Number of serviceable breeding locations</t>
  </si>
  <si>
    <t>For some graphics,</t>
  </si>
  <si>
    <t>just follow the purple line...</t>
  </si>
  <si>
    <t>Years of adulthood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</si>
</sst>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00"/>
    <numFmt numFmtId="173" formatCode="0.0"/>
    <numFmt numFmtId="174" formatCode="0.000"/>
    <numFmt numFmtId="175" formatCode="0.0000"/>
    <numFmt numFmtId="176" formatCode="#,##0.000"/>
  </numFmts>
  <fonts count="1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sz val="10"/>
      <color indexed="10"/>
      <name val="Arial"/>
      <family val="2"/>
    </font>
    <font>
      <b/>
      <sz val="11"/>
      <name val="Arial"/>
      <family val="2"/>
    </font>
    <font>
      <b/>
      <sz val="14"/>
      <name val="Arial"/>
      <family val="2"/>
    </font>
    <font>
      <b/>
      <sz val="8"/>
      <name val="Arial"/>
      <family val="0"/>
    </font>
    <font>
      <sz val="12"/>
      <name val="Arial"/>
      <family val="2"/>
    </font>
    <font>
      <sz val="16"/>
      <name val="Arial"/>
      <family val="2"/>
    </font>
    <font>
      <sz val="11"/>
      <name val="Arial"/>
      <family val="2"/>
    </font>
    <font>
      <b/>
      <u val="single"/>
      <sz val="10"/>
      <name val="Arial"/>
      <family val="2"/>
    </font>
    <font>
      <b/>
      <i/>
      <sz val="11"/>
      <name val="Arial"/>
      <family val="2"/>
    </font>
  </fonts>
  <fills count="11">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33"/>
        <bgColor indexed="64"/>
      </patternFill>
    </fill>
    <fill>
      <patternFill patternType="solid">
        <fgColor indexed="31"/>
        <bgColor indexed="64"/>
      </patternFill>
    </fill>
    <fill>
      <patternFill patternType="solid">
        <fgColor indexed="35"/>
        <bgColor indexed="64"/>
      </patternFill>
    </fill>
    <fill>
      <patternFill patternType="solid">
        <fgColor indexed="22"/>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Fill="1" applyAlignment="1">
      <alignment horizontal="right"/>
    </xf>
    <xf numFmtId="0" fontId="0" fillId="2" borderId="0" xfId="0" applyFill="1" applyAlignment="1">
      <alignment/>
    </xf>
    <xf numFmtId="0" fontId="4" fillId="2" borderId="0" xfId="0" applyFont="1" applyFill="1" applyAlignment="1">
      <alignment horizontal="left"/>
    </xf>
    <xf numFmtId="0" fontId="4" fillId="2" borderId="0" xfId="0" applyFont="1" applyFill="1" applyAlignment="1">
      <alignment horizontal="right"/>
    </xf>
    <xf numFmtId="0" fontId="4" fillId="0" borderId="0" xfId="0" applyFont="1" applyFill="1" applyAlignment="1">
      <alignment horizontal="left"/>
    </xf>
    <xf numFmtId="0" fontId="0" fillId="0" borderId="0" xfId="0" applyFill="1" applyAlignment="1">
      <alignment/>
    </xf>
    <xf numFmtId="0" fontId="4" fillId="3" borderId="1" xfId="0" applyFont="1" applyFill="1" applyBorder="1" applyAlignment="1">
      <alignment/>
    </xf>
    <xf numFmtId="0" fontId="0" fillId="3" borderId="2" xfId="0" applyFill="1" applyBorder="1" applyAlignment="1">
      <alignment/>
    </xf>
    <xf numFmtId="1" fontId="0" fillId="3" borderId="3" xfId="0" applyNumberFormat="1" applyFill="1" applyBorder="1" applyAlignment="1">
      <alignment/>
    </xf>
    <xf numFmtId="0" fontId="4" fillId="3" borderId="4" xfId="0" applyFont="1" applyFill="1" applyBorder="1" applyAlignment="1">
      <alignment horizontal="right"/>
    </xf>
    <xf numFmtId="0" fontId="0" fillId="3" borderId="0" xfId="0" applyFill="1" applyAlignment="1">
      <alignment/>
    </xf>
    <xf numFmtId="0" fontId="4" fillId="3" borderId="5" xfId="0" applyFont="1"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4" borderId="0" xfId="0" applyFill="1" applyAlignment="1">
      <alignment horizontal="center"/>
    </xf>
    <xf numFmtId="0" fontId="0" fillId="2" borderId="0" xfId="0" applyFill="1" applyAlignment="1">
      <alignment horizontal="center"/>
    </xf>
    <xf numFmtId="0" fontId="0" fillId="4" borderId="0" xfId="0" applyFill="1" applyAlignment="1">
      <alignment horizontal="right"/>
    </xf>
    <xf numFmtId="0" fontId="0" fillId="0" borderId="0" xfId="0" applyFill="1" applyAlignment="1">
      <alignment horizontal="center"/>
    </xf>
    <xf numFmtId="0" fontId="6" fillId="2" borderId="0" xfId="0" applyFont="1" applyFill="1" applyAlignment="1">
      <alignment horizontal="center"/>
    </xf>
    <xf numFmtId="1" fontId="0" fillId="0" borderId="0" xfId="0" applyNumberFormat="1" applyAlignment="1">
      <alignment/>
    </xf>
    <xf numFmtId="1" fontId="0" fillId="3" borderId="0" xfId="0" applyNumberFormat="1" applyFill="1" applyAlignment="1">
      <alignment/>
    </xf>
    <xf numFmtId="0" fontId="0" fillId="5" borderId="0" xfId="0" applyFill="1" applyAlignment="1">
      <alignment/>
    </xf>
    <xf numFmtId="0" fontId="0" fillId="0" borderId="0" xfId="0" applyBorder="1" applyAlignment="1">
      <alignment/>
    </xf>
    <xf numFmtId="0" fontId="7" fillId="0" borderId="0" xfId="0" applyFont="1" applyBorder="1" applyAlignment="1">
      <alignment/>
    </xf>
    <xf numFmtId="0" fontId="8" fillId="2" borderId="0" xfId="0" applyFont="1" applyFill="1" applyAlignment="1">
      <alignment/>
    </xf>
    <xf numFmtId="0" fontId="0" fillId="2" borderId="0" xfId="0" applyFill="1" applyAlignment="1">
      <alignment horizontal="left"/>
    </xf>
    <xf numFmtId="0" fontId="1" fillId="2" borderId="0" xfId="0" applyFont="1" applyFill="1" applyAlignment="1">
      <alignment/>
    </xf>
    <xf numFmtId="0" fontId="1" fillId="0" borderId="0" xfId="0" applyFont="1" applyFill="1" applyAlignment="1">
      <alignment horizontal="center"/>
    </xf>
    <xf numFmtId="0" fontId="1" fillId="2" borderId="0" xfId="0" applyFont="1" applyFill="1" applyAlignment="1">
      <alignment horizontal="center"/>
    </xf>
    <xf numFmtId="0" fontId="0" fillId="6" borderId="0" xfId="0" applyFill="1" applyAlignment="1">
      <alignment horizontal="center"/>
    </xf>
    <xf numFmtId="0" fontId="0" fillId="3" borderId="0" xfId="0" applyFill="1" applyBorder="1" applyAlignment="1">
      <alignment/>
    </xf>
    <xf numFmtId="0" fontId="0" fillId="7" borderId="0" xfId="0" applyFill="1" applyAlignment="1">
      <alignment/>
    </xf>
    <xf numFmtId="1" fontId="0" fillId="0" borderId="0" xfId="0" applyNumberFormat="1" applyFill="1" applyAlignment="1">
      <alignment/>
    </xf>
    <xf numFmtId="0" fontId="0" fillId="8" borderId="0" xfId="0" applyFont="1" applyFill="1" applyAlignment="1">
      <alignment/>
    </xf>
    <xf numFmtId="0" fontId="0" fillId="8" borderId="0" xfId="0" applyFill="1" applyAlignment="1">
      <alignment/>
    </xf>
    <xf numFmtId="0" fontId="0" fillId="3" borderId="0" xfId="0" applyFont="1" applyFill="1" applyAlignment="1">
      <alignment/>
    </xf>
    <xf numFmtId="0" fontId="0" fillId="0" borderId="0" xfId="0" applyFont="1" applyFill="1" applyAlignment="1">
      <alignment/>
    </xf>
    <xf numFmtId="2" fontId="0" fillId="0" borderId="0" xfId="0" applyNumberFormat="1" applyAlignment="1">
      <alignment/>
    </xf>
    <xf numFmtId="0" fontId="0" fillId="3" borderId="0" xfId="0" applyFill="1" applyAlignment="1">
      <alignment horizontal="right"/>
    </xf>
    <xf numFmtId="1" fontId="0" fillId="3" borderId="0" xfId="0" applyNumberFormat="1" applyFill="1" applyAlignment="1">
      <alignment horizontal="right"/>
    </xf>
    <xf numFmtId="2" fontId="0" fillId="3" borderId="0" xfId="0" applyNumberFormat="1" applyFill="1" applyAlignment="1">
      <alignment/>
    </xf>
    <xf numFmtId="0" fontId="0" fillId="0" borderId="0" xfId="0" applyAlignment="1">
      <alignment horizontal="right"/>
    </xf>
    <xf numFmtId="0" fontId="0" fillId="9" borderId="0" xfId="0" applyFill="1" applyAlignment="1">
      <alignment/>
    </xf>
    <xf numFmtId="0" fontId="0" fillId="0" borderId="0" xfId="0" applyFill="1" applyBorder="1" applyAlignment="1">
      <alignment/>
    </xf>
    <xf numFmtId="1" fontId="0" fillId="10" borderId="0" xfId="0" applyNumberFormat="1" applyFill="1" applyAlignment="1">
      <alignment/>
    </xf>
    <xf numFmtId="0" fontId="0" fillId="10" borderId="0" xfId="0" applyFill="1" applyAlignment="1">
      <alignment/>
    </xf>
    <xf numFmtId="2" fontId="0" fillId="10" borderId="0" xfId="0" applyNumberFormat="1" applyFill="1" applyAlignment="1">
      <alignment/>
    </xf>
    <xf numFmtId="176" fontId="0" fillId="2" borderId="0" xfId="0" applyNumberFormat="1" applyFill="1" applyAlignment="1">
      <alignment/>
    </xf>
    <xf numFmtId="0" fontId="6" fillId="5" borderId="8" xfId="0" applyFont="1" applyFill="1" applyBorder="1" applyAlignment="1">
      <alignment/>
    </xf>
    <xf numFmtId="0" fontId="6" fillId="5" borderId="9" xfId="0" applyFont="1" applyFill="1" applyBorder="1" applyAlignment="1">
      <alignment/>
    </xf>
    <xf numFmtId="175" fontId="1" fillId="5" borderId="10" xfId="0" applyNumberFormat="1" applyFont="1" applyFill="1" applyBorder="1" applyAlignment="1">
      <alignment/>
    </xf>
    <xf numFmtId="0" fontId="5" fillId="0" borderId="0" xfId="0" applyFont="1" applyAlignment="1">
      <alignment/>
    </xf>
    <xf numFmtId="0" fontId="5" fillId="0" borderId="0" xfId="0" applyFont="1" applyFill="1" applyAlignment="1">
      <alignment horizontal="center"/>
    </xf>
    <xf numFmtId="0" fontId="8" fillId="0" borderId="0" xfId="0" applyFont="1" applyFill="1" applyAlignment="1">
      <alignment/>
    </xf>
    <xf numFmtId="0" fontId="1" fillId="0" borderId="0" xfId="0" applyFont="1" applyFill="1" applyAlignment="1">
      <alignment/>
    </xf>
    <xf numFmtId="0" fontId="1" fillId="6" borderId="0" xfId="0" applyFont="1" applyFill="1" applyAlignment="1">
      <alignment horizontal="center"/>
    </xf>
    <xf numFmtId="1" fontId="0" fillId="0" borderId="0" xfId="0" applyNumberFormat="1" applyFill="1" applyAlignment="1">
      <alignment horizontal="right"/>
    </xf>
    <xf numFmtId="2" fontId="0" fillId="0" borderId="0" xfId="0" applyNumberFormat="1" applyFill="1" applyAlignment="1">
      <alignment/>
    </xf>
    <xf numFmtId="0" fontId="4" fillId="0" borderId="0" xfId="0" applyFont="1" applyFill="1" applyBorder="1" applyAlignment="1">
      <alignment horizontal="right"/>
    </xf>
    <xf numFmtId="0" fontId="0" fillId="5" borderId="9" xfId="0" applyFill="1" applyBorder="1" applyAlignment="1">
      <alignment horizontal="center"/>
    </xf>
    <xf numFmtId="0" fontId="0" fillId="5" borderId="9" xfId="0" applyFill="1" applyBorder="1" applyAlignment="1">
      <alignment/>
    </xf>
    <xf numFmtId="0" fontId="0" fillId="9" borderId="0" xfId="0" applyFill="1" applyAlignment="1">
      <alignment horizontal="right"/>
    </xf>
    <xf numFmtId="173" fontId="0" fillId="9" borderId="0" xfId="0" applyNumberFormat="1" applyFill="1" applyAlignment="1">
      <alignment horizontal="right"/>
    </xf>
    <xf numFmtId="175" fontId="0" fillId="2" borderId="0" xfId="0" applyNumberFormat="1" applyFill="1" applyAlignment="1">
      <alignment/>
    </xf>
    <xf numFmtId="2" fontId="0" fillId="3" borderId="11" xfId="0" applyNumberFormat="1" applyFill="1" applyBorder="1" applyAlignment="1">
      <alignment/>
    </xf>
    <xf numFmtId="0" fontId="10" fillId="0"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Size</a:t>
            </a:r>
          </a:p>
        </c:rich>
      </c:tx>
      <c:layout/>
      <c:spPr>
        <a:noFill/>
        <a:ln>
          <a:noFill/>
        </a:ln>
      </c:spPr>
    </c:title>
    <c:plotArea>
      <c:layout>
        <c:manualLayout>
          <c:xMode val="edge"/>
          <c:yMode val="edge"/>
          <c:x val="0.08125"/>
          <c:y val="0.205"/>
          <c:w val="0.72675"/>
          <c:h val="0.65125"/>
        </c:manualLayout>
      </c:layout>
      <c:barChart>
        <c:barDir val="col"/>
        <c:grouping val="stacked"/>
        <c:varyColors val="0"/>
        <c:ser>
          <c:idx val="0"/>
          <c:order val="0"/>
          <c:tx>
            <c:strRef>
              <c:f>'Moffat''s Table'!$Y$138</c:f>
              <c:strCache>
                <c:ptCount val="1"/>
                <c:pt idx="0">
                  <c:v>Individuals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Table'!$Z$137:$DV$137</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Table'!$Z$138:$DV$138</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50909029"/>
        <c:axId val="55528078"/>
      </c:barChart>
      <c:catAx>
        <c:axId val="50909029"/>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55528078"/>
        <c:crosses val="autoZero"/>
        <c:auto val="0"/>
        <c:lblOffset val="100"/>
        <c:noMultiLvlLbl val="0"/>
      </c:catAx>
      <c:valAx>
        <c:axId val="55528078"/>
        <c:scaling>
          <c:orientation val="minMax"/>
          <c:max val="700"/>
        </c:scaling>
        <c:axPos val="l"/>
        <c:title>
          <c:tx>
            <c:rich>
              <a:bodyPr vert="horz" rot="-5400000" anchor="ctr"/>
              <a:lstStyle/>
              <a:p>
                <a:pPr algn="ctr">
                  <a:defRPr/>
                </a:pPr>
                <a:r>
                  <a:rPr lang="en-US" cap="none" sz="1200" b="1" i="0" u="none" baseline="0">
                    <a:latin typeface="Arial"/>
                    <a:ea typeface="Arial"/>
                    <a:cs typeface="Arial"/>
                  </a:rPr>
                  <a:t>Individuals</a:t>
                </a:r>
              </a:p>
            </c:rich>
          </c:tx>
          <c:layout/>
          <c:overlay val="0"/>
          <c:spPr>
            <a:noFill/>
            <a:ln>
              <a:noFill/>
            </a:ln>
          </c:spPr>
        </c:title>
        <c:delete val="0"/>
        <c:numFmt formatCode="General" sourceLinked="1"/>
        <c:majorTickMark val="in"/>
        <c:minorTickMark val="none"/>
        <c:tickLblPos val="nextTo"/>
        <c:crossAx val="50909029"/>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Population Size at Equilibrium</a:t>
            </a:r>
          </a:p>
        </c:rich>
      </c:tx>
      <c:layout/>
      <c:spPr>
        <a:noFill/>
        <a:ln>
          <a:noFill/>
        </a:ln>
      </c:spPr>
    </c:title>
    <c:plotArea>
      <c:layout/>
      <c:barChart>
        <c:barDir val="col"/>
        <c:grouping val="stacked"/>
        <c:varyColors val="0"/>
        <c:ser>
          <c:idx val="0"/>
          <c:order val="0"/>
          <c:tx>
            <c:v>Individuals</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264.8975541542985</c:v>
              </c:pt>
              <c:pt idx="2">
                <c:v>264.8975541542985</c:v>
              </c:pt>
              <c:pt idx="3">
                <c:v>264.8975541542985</c:v>
              </c:pt>
              <c:pt idx="4">
                <c:v>264.8975541542985</c:v>
              </c:pt>
              <c:pt idx="5">
                <c:v>264.8975541542985</c:v>
              </c:pt>
              <c:pt idx="6">
                <c:v>264.8975541542985</c:v>
              </c:pt>
              <c:pt idx="7">
                <c:v>264.8975541542985</c:v>
              </c:pt>
              <c:pt idx="8">
                <c:v>264.8975541542985</c:v>
              </c:pt>
              <c:pt idx="9">
                <c:v>264.8975541542985</c:v>
              </c:pt>
              <c:pt idx="10">
                <c:v>264.8975541542985</c:v>
              </c:pt>
              <c:pt idx="11">
                <c:v>264.8975541542985</c:v>
              </c:pt>
              <c:pt idx="12">
                <c:v>264.8975541542985</c:v>
              </c:pt>
              <c:pt idx="13">
                <c:v>264.8975541542985</c:v>
              </c:pt>
              <c:pt idx="14">
                <c:v>264.8975541542985</c:v>
              </c:pt>
              <c:pt idx="15">
                <c:v>264.8975541542985</c:v>
              </c:pt>
              <c:pt idx="16">
                <c:v>264.8975541542985</c:v>
              </c:pt>
              <c:pt idx="17">
                <c:v>264.8975541542985</c:v>
              </c:pt>
              <c:pt idx="18">
                <c:v>264.8975541542985</c:v>
              </c:pt>
              <c:pt idx="19">
                <c:v>264.8975541542985</c:v>
              </c:pt>
              <c:pt idx="20">
                <c:v>264.72108356606304</c:v>
              </c:pt>
              <c:pt idx="21">
                <c:v>251.65049533076882</c:v>
              </c:pt>
              <c:pt idx="22">
                <c:v>211.40108356606302</c:v>
              </c:pt>
              <c:pt idx="23">
                <c:v>225.71661297782762</c:v>
              </c:pt>
              <c:pt idx="24">
                <c:v>256.40058944841564</c:v>
              </c:pt>
              <c:pt idx="25">
                <c:v>295.9561682719449</c:v>
              </c:pt>
              <c:pt idx="26">
                <c:v>306.0761892131213</c:v>
              </c:pt>
              <c:pt idx="27">
                <c:v>283.78420806018016</c:v>
              </c:pt>
              <c:pt idx="28">
                <c:v>305.861425022533</c:v>
              </c:pt>
              <c:pt idx="29">
                <c:v>279.87092028865067</c:v>
              </c:pt>
              <c:pt idx="30">
                <c:v>260.4794660281566</c:v>
              </c:pt>
              <c:pt idx="31">
                <c:v>274.90715719371184</c:v>
              </c:pt>
              <c:pt idx="32">
                <c:v>282.3520792427115</c:v>
              </c:pt>
              <c:pt idx="33">
                <c:v>242.71250908681145</c:v>
              </c:pt>
              <c:pt idx="34">
                <c:v>252.63689594650123</c:v>
              </c:pt>
              <c:pt idx="35">
                <c:v>249.42884412022204</c:v>
              </c:pt>
              <c:pt idx="36">
                <c:v>272.0415974765707</c:v>
              </c:pt>
              <c:pt idx="37">
                <c:v>264.81180685089214</c:v>
              </c:pt>
              <c:pt idx="38">
                <c:v>263.80488557849617</c:v>
              </c:pt>
              <c:pt idx="39">
                <c:v>264.65061182778095</c:v>
              </c:pt>
              <c:pt idx="40">
                <c:v>265.4007785092235</c:v>
              </c:pt>
              <c:pt idx="41">
                <c:v>265.8685888319289</c:v>
              </c:pt>
              <c:pt idx="42">
                <c:v>266.1184951394422</c:v>
              </c:pt>
              <c:pt idx="43">
                <c:v>265.3495075213492</c:v>
              </c:pt>
              <c:pt idx="44">
                <c:v>264.35061434116534</c:v>
              </c:pt>
              <c:pt idx="45">
                <c:v>262.88427517683374</c:v>
              </c:pt>
              <c:pt idx="46">
                <c:v>262.16691770441787</c:v>
              </c:pt>
              <c:pt idx="47">
                <c:v>262.49346540619456</c:v>
              </c:pt>
              <c:pt idx="48">
                <c:v>262.3319591811096</c:v>
              </c:pt>
              <c:pt idx="49">
                <c:v>262.7034763368303</c:v>
              </c:pt>
              <c:pt idx="50">
                <c:v>263.62397082168263</c:v>
              </c:pt>
              <c:pt idx="51">
                <c:v>264.022600275904</c:v>
              </c:pt>
              <c:pt idx="52">
                <c:v>264.3603887660221</c:v>
              </c:pt>
              <c:pt idx="53">
                <c:v>262.34130897414235</c:v>
              </c:pt>
              <c:pt idx="54">
                <c:v>257.94715875138894</c:v>
              </c:pt>
              <c:pt idx="55">
                <c:v>252.44693506967405</c:v>
              </c:pt>
              <c:pt idx="56">
                <c:v>245.87115251910737</c:v>
              </c:pt>
              <c:pt idx="57">
                <c:v>239.32461079749493</c:v>
              </c:pt>
              <c:pt idx="58">
                <c:v>235.41828099104967</c:v>
              </c:pt>
              <c:pt idx="59">
                <c:v>233.42153583864845</c:v>
              </c:pt>
              <c:pt idx="60">
                <c:v>232.78646323163798</c:v>
              </c:pt>
              <c:pt idx="61">
                <c:v>233.10382637839382</c:v>
              </c:pt>
              <c:pt idx="62">
                <c:v>234.06948350766896</c:v>
              </c:pt>
              <c:pt idx="63">
                <c:v>232.76832751313538</c:v>
              </c:pt>
              <c:pt idx="64">
                <c:v>229.93704784873105</c:v>
              </c:pt>
              <c:pt idx="65">
                <c:v>226.11881310973422</c:v>
              </c:pt>
              <c:pt idx="66">
                <c:v>221.71078831824684</c:v>
              </c:pt>
              <c:pt idx="67">
                <c:v>215.65809786427408</c:v>
              </c:pt>
              <c:pt idx="68">
                <c:v>211.90235978170935</c:v>
              </c:pt>
              <c:pt idx="69">
                <c:v>211.44545510758715</c:v>
              </c:pt>
              <c:pt idx="70">
                <c:v>214.393857983339</c:v>
              </c:pt>
              <c:pt idx="71">
                <c:v>219.32151451757645</c:v>
              </c:pt>
              <c:pt idx="72">
                <c:v>224.66721199598896</c:v>
              </c:pt>
              <c:pt idx="73">
                <c:v>226.858107013527</c:v>
              </c:pt>
              <c:pt idx="74">
                <c:v>226.19250116274324</c:v>
              </c:pt>
              <c:pt idx="75">
                <c:v>222.96398749002643</c:v>
              </c:pt>
              <c:pt idx="76">
                <c:v>217.52047684953592</c:v>
              </c:pt>
              <c:pt idx="77">
                <c:v>211.25972230924282</c:v>
              </c:pt>
              <c:pt idx="78">
                <c:v>207.62825322524617</c:v>
              </c:pt>
              <c:pt idx="79">
                <c:v>207.092611089179</c:v>
              </c:pt>
              <c:pt idx="80">
                <c:v>209.90043197046458</c:v>
              </c:pt>
              <c:pt idx="81">
                <c:v>214.6930616002909</c:v>
              </c:pt>
              <c:pt idx="82">
                <c:v>219.88323953801262</c:v>
              </c:pt>
              <c:pt idx="83">
                <c:v>222.59747094355197</c:v>
              </c:pt>
              <c:pt idx="84">
                <c:v>222.40534204576997</c:v>
              </c:pt>
              <c:pt idx="85">
                <c:v>218.91868657981826</c:v>
              </c:pt>
              <c:pt idx="86">
                <c:v>213.3935389116811</c:v>
              </c:pt>
              <c:pt idx="87">
                <c:v>207.36824649588425</c:v>
              </c:pt>
              <c:pt idx="88">
                <c:v>203.9082638029979</c:v>
              </c:pt>
              <c:pt idx="89">
                <c:v>203.44911758487083</c:v>
              </c:pt>
              <c:pt idx="90">
                <c:v>206.22284466037718</c:v>
              </c:pt>
              <c:pt idx="91">
                <c:v>210.92238073983646</c:v>
              </c:pt>
              <c:pt idx="92">
                <c:v>215.99175559992494</c:v>
              </c:pt>
              <c:pt idx="93">
                <c:v>218.63219669252697</c:v>
              </c:pt>
              <c:pt idx="94">
                <c:v>218.42720950377856</c:v>
              </c:pt>
              <c:pt idx="95">
                <c:v>214.97506482552066</c:v>
              </c:pt>
              <c:pt idx="96">
                <c:v>209.5433038827573</c:v>
              </c:pt>
              <c:pt idx="97">
                <c:v>203.63115594555413</c:v>
              </c:pt>
              <c:pt idx="98">
                <c:v>200.23591521104157</c:v>
              </c:pt>
              <c:pt idx="99">
                <c:v>199.7851380274739</c:v>
              </c:pt>
              <c:pt idx="100">
                <c:v>202.5072363779563</c:v>
              </c:pt>
            </c:numLit>
          </c:val>
        </c:ser>
        <c:overlap val="100"/>
        <c:axId val="54569039"/>
        <c:axId val="21359304"/>
      </c:barChart>
      <c:catAx>
        <c:axId val="54569039"/>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21359304"/>
        <c:crosses val="autoZero"/>
        <c:auto val="0"/>
        <c:lblOffset val="100"/>
        <c:noMultiLvlLbl val="0"/>
      </c:catAx>
      <c:valAx>
        <c:axId val="21359304"/>
        <c:scaling>
          <c:orientation val="minMax"/>
        </c:scaling>
        <c:axPos val="l"/>
        <c:title>
          <c:tx>
            <c:rich>
              <a:bodyPr vert="horz" rot="-5400000" anchor="ctr"/>
              <a:lstStyle/>
              <a:p>
                <a:pPr algn="ctr">
                  <a:defRPr/>
                </a:pPr>
                <a:r>
                  <a:rPr lang="en-US" cap="none" sz="800" b="1" i="0" u="none" baseline="0">
                    <a:latin typeface="Arial"/>
                    <a:ea typeface="Arial"/>
                    <a:cs typeface="Arial"/>
                  </a:rPr>
                  <a:t>Individuals</a:t>
                </a:r>
              </a:p>
            </c:rich>
          </c:tx>
          <c:layout/>
          <c:overlay val="0"/>
          <c:spPr>
            <a:noFill/>
            <a:ln>
              <a:noFill/>
            </a:ln>
          </c:spPr>
        </c:title>
        <c:delete val="0"/>
        <c:numFmt formatCode="General" sourceLinked="1"/>
        <c:majorTickMark val="in"/>
        <c:minorTickMark val="none"/>
        <c:tickLblPos val="nextTo"/>
        <c:crossAx val="545690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Potential Growth</a:t>
            </a:r>
          </a:p>
        </c:rich>
      </c:tx>
      <c:layout/>
      <c:spPr>
        <a:noFill/>
        <a:ln>
          <a:noFill/>
        </a:ln>
      </c:spPr>
    </c:title>
    <c:plotArea>
      <c:layout>
        <c:manualLayout>
          <c:xMode val="edge"/>
          <c:yMode val="edge"/>
          <c:x val="0.09775"/>
          <c:y val="0.23275"/>
          <c:w val="0.62375"/>
          <c:h val="0.59425"/>
        </c:manualLayout>
      </c:layout>
      <c:lineChart>
        <c:grouping val="standard"/>
        <c:varyColors val="0"/>
        <c:ser>
          <c:idx val="0"/>
          <c:order val="0"/>
          <c:tx>
            <c:strRef>
              <c:f>Growth!$Y$67</c:f>
              <c:strCache>
                <c:ptCount val="1"/>
                <c:pt idx="0">
                  <c:v>Individuals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Growth!$Z$66:$BD$66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cat>
          <c:val>
            <c:numRef>
              <c:f>Growth!$Z$67:$BD$67</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axId val="58016009"/>
        <c:axId val="52382034"/>
      </c:lineChart>
      <c:catAx>
        <c:axId val="58016009"/>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52382034"/>
        <c:crosses val="autoZero"/>
        <c:auto val="0"/>
        <c:lblOffset val="100"/>
        <c:noMultiLvlLbl val="0"/>
      </c:catAx>
      <c:valAx>
        <c:axId val="52382034"/>
        <c:scaling>
          <c:orientation val="minMax"/>
        </c:scaling>
        <c:axPos val="l"/>
        <c:title>
          <c:tx>
            <c:rich>
              <a:bodyPr vert="horz" rot="-5400000" anchor="ctr"/>
              <a:lstStyle/>
              <a:p>
                <a:pPr algn="ctr">
                  <a:defRPr/>
                </a:pPr>
                <a:r>
                  <a:rPr lang="en-US" cap="none" sz="1200" b="1" i="0" u="none" baseline="0">
                    <a:latin typeface="Arial"/>
                    <a:ea typeface="Arial"/>
                    <a:cs typeface="Arial"/>
                  </a:rPr>
                  <a:t>Individuals</a:t>
                </a:r>
              </a:p>
            </c:rich>
          </c:tx>
          <c:layout/>
          <c:overlay val="0"/>
          <c:spPr>
            <a:noFill/>
            <a:ln>
              <a:noFill/>
            </a:ln>
          </c:spPr>
        </c:title>
        <c:delete val="0"/>
        <c:numFmt formatCode="General" sourceLinked="1"/>
        <c:majorTickMark val="in"/>
        <c:minorTickMark val="none"/>
        <c:tickLblPos val="nextTo"/>
        <c:crossAx val="58016009"/>
        <c:crossesAt val="1"/>
        <c:crossBetween val="midCat"/>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Floaters
</a:t>
            </a:r>
          </a:p>
        </c:rich>
      </c:tx>
      <c:layout/>
      <c:spPr>
        <a:noFill/>
        <a:ln>
          <a:noFill/>
        </a:ln>
      </c:spPr>
    </c:title>
    <c:plotArea>
      <c:layout>
        <c:manualLayout>
          <c:xMode val="edge"/>
          <c:yMode val="edge"/>
          <c:x val="0.0795"/>
          <c:y val="0.203"/>
          <c:w val="0.75325"/>
          <c:h val="0.661"/>
        </c:manualLayout>
      </c:layout>
      <c:barChart>
        <c:barDir val="col"/>
        <c:grouping val="stacked"/>
        <c:varyColors val="0"/>
        <c:ser>
          <c:idx val="0"/>
          <c:order val="0"/>
          <c:tx>
            <c:strRef>
              <c:f>'Moffat''s Table'!$Y$148</c:f>
              <c:strCache>
                <c:ptCount val="1"/>
                <c:pt idx="0">
                  <c:v>Floaters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Table'!$Z$147:$DV$147</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Table'!$Z$148:$DV$148</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29990655"/>
        <c:axId val="1480440"/>
      </c:barChart>
      <c:catAx>
        <c:axId val="29990655"/>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1480440"/>
        <c:crosses val="autoZero"/>
        <c:auto val="0"/>
        <c:lblOffset val="100"/>
        <c:noMultiLvlLbl val="0"/>
      </c:catAx>
      <c:valAx>
        <c:axId val="1480440"/>
        <c:scaling>
          <c:orientation val="minMax"/>
        </c:scaling>
        <c:axPos val="l"/>
        <c:title>
          <c:tx>
            <c:rich>
              <a:bodyPr vert="horz" rot="-5400000" anchor="ctr"/>
              <a:lstStyle/>
              <a:p>
                <a:pPr algn="ctr">
                  <a:defRPr/>
                </a:pPr>
                <a:r>
                  <a:rPr lang="en-US" cap="none" sz="1200" b="1" i="0" u="none" baseline="0">
                    <a:latin typeface="Arial"/>
                    <a:ea typeface="Arial"/>
                    <a:cs typeface="Arial"/>
                  </a:rPr>
                  <a:t>Floaters</a:t>
                </a:r>
              </a:p>
            </c:rich>
          </c:tx>
          <c:layout/>
          <c:overlay val="0"/>
          <c:spPr>
            <a:noFill/>
            <a:ln>
              <a:noFill/>
            </a:ln>
          </c:spPr>
        </c:title>
        <c:delete val="0"/>
        <c:numFmt formatCode="General" sourceLinked="1"/>
        <c:majorTickMark val="in"/>
        <c:minorTickMark val="none"/>
        <c:tickLblPos val="nextTo"/>
        <c:crossAx val="29990655"/>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Floater-to-breeder Ratio</a:t>
            </a:r>
          </a:p>
        </c:rich>
      </c:tx>
      <c:layout/>
      <c:spPr>
        <a:noFill/>
        <a:ln>
          <a:noFill/>
        </a:ln>
      </c:spPr>
    </c:title>
    <c:plotArea>
      <c:layout>
        <c:manualLayout>
          <c:xMode val="edge"/>
          <c:yMode val="edge"/>
          <c:x val="0.084"/>
          <c:y val="0.3345"/>
          <c:w val="0.799"/>
          <c:h val="0.50575"/>
        </c:manualLayout>
      </c:layout>
      <c:barChart>
        <c:barDir val="col"/>
        <c:grouping val="stacked"/>
        <c:varyColors val="0"/>
        <c:ser>
          <c:idx val="0"/>
          <c:order val="0"/>
          <c:tx>
            <c:strRef>
              <c:f>'Moffat''s Table'!$Y$151</c:f>
              <c:strCache>
                <c:ptCount val="1"/>
                <c:pt idx="0">
                  <c:v>F:B</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Table'!$Z$150:$DV$150</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Table'!$Z$151:$DV$151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13323961"/>
        <c:axId val="52806786"/>
      </c:barChart>
      <c:catAx>
        <c:axId val="13323961"/>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52806786"/>
        <c:crosses val="autoZero"/>
        <c:auto val="0"/>
        <c:lblOffset val="100"/>
        <c:noMultiLvlLbl val="0"/>
      </c:catAx>
      <c:valAx>
        <c:axId val="52806786"/>
        <c:scaling>
          <c:orientation val="minMax"/>
        </c:scaling>
        <c:axPos val="l"/>
        <c:title>
          <c:tx>
            <c:rich>
              <a:bodyPr vert="horz" rot="-5400000" anchor="ctr"/>
              <a:lstStyle/>
              <a:p>
                <a:pPr algn="ctr">
                  <a:defRPr/>
                </a:pPr>
                <a:r>
                  <a:rPr lang="en-US" cap="none" sz="1200" b="1" i="0" u="none" baseline="0">
                    <a:latin typeface="Arial"/>
                    <a:ea typeface="Arial"/>
                    <a:cs typeface="Arial"/>
                  </a:rPr>
                  <a:t>F:B</a:t>
                </a:r>
              </a:p>
            </c:rich>
          </c:tx>
          <c:layout/>
          <c:overlay val="0"/>
          <c:spPr>
            <a:noFill/>
            <a:ln>
              <a:noFill/>
            </a:ln>
          </c:spPr>
        </c:title>
        <c:delete val="0"/>
        <c:numFmt formatCode="0.00" sourceLinked="0"/>
        <c:majorTickMark val="in"/>
        <c:minorTickMark val="none"/>
        <c:tickLblPos val="nextTo"/>
        <c:crossAx val="13323961"/>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Structure</a:t>
            </a:r>
          </a:p>
        </c:rich>
      </c:tx>
      <c:layout>
        <c:manualLayout>
          <c:xMode val="factor"/>
          <c:yMode val="factor"/>
          <c:x val="-0.0015"/>
          <c:y val="0.00975"/>
        </c:manualLayout>
      </c:layout>
      <c:spPr>
        <a:noFill/>
        <a:ln>
          <a:noFill/>
        </a:ln>
      </c:spPr>
    </c:title>
    <c:plotArea>
      <c:layout>
        <c:manualLayout>
          <c:xMode val="edge"/>
          <c:yMode val="edge"/>
          <c:x val="0.038"/>
          <c:y val="0.1725"/>
          <c:w val="0.86275"/>
          <c:h val="0.7105"/>
        </c:manualLayout>
      </c:layout>
      <c:barChart>
        <c:barDir val="col"/>
        <c:grouping val="stacked"/>
        <c:varyColors val="0"/>
        <c:ser>
          <c:idx val="0"/>
          <c:order val="0"/>
          <c:tx>
            <c:strRef>
              <c:f>'Moffat''s Table'!$Y$142</c:f>
              <c:strCache>
                <c:ptCount val="1"/>
                <c:pt idx="0">
                  <c:v>Breeders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Table'!$Z$141:$DV$141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Table'!$Z$142:$DV$142</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tx>
            <c:strRef>
              <c:f>'Moffat''s Table'!$Y$143</c:f>
              <c:strCache>
                <c:ptCount val="1"/>
                <c:pt idx="0">
                  <c:v>Floaters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Table'!$Z$141:$DV$141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Table'!$Z$143:$DV$143</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2"/>
          <c:tx>
            <c:strRef>
              <c:f>'Moffat''s Table'!$Y$144</c:f>
              <c:strCache>
                <c:ptCount val="1"/>
                <c:pt idx="0">
                  <c:v>Subadults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Table'!$Z$141:$DV$141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Table'!$Z$144:$DV$144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3"/>
          <c:tx>
            <c:strRef>
              <c:f>'Moffat''s Table'!$Y$145</c:f>
              <c:strCache>
                <c:ptCount val="1"/>
                <c:pt idx="0">
                  <c:v>Juveniles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'Moffat''s Table'!$Z$141:$DV$141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'Moffat''s Table'!$Z$145:$DV$145</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5499027"/>
        <c:axId val="49491244"/>
      </c:barChart>
      <c:catAx>
        <c:axId val="5499027"/>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in"/>
        <c:minorTickMark val="none"/>
        <c:tickLblPos val="nextTo"/>
        <c:crossAx val="49491244"/>
        <c:crosses val="autoZero"/>
        <c:auto val="0"/>
        <c:lblOffset val="100"/>
        <c:noMultiLvlLbl val="0"/>
      </c:catAx>
      <c:valAx>
        <c:axId val="49491244"/>
        <c:scaling>
          <c:orientation val="minMax"/>
        </c:scaling>
        <c:axPos val="l"/>
        <c:title>
          <c:tx>
            <c:rich>
              <a:bodyPr vert="horz" rot="-5400000" anchor="ctr"/>
              <a:lstStyle/>
              <a:p>
                <a:pPr algn="ctr">
                  <a:defRPr/>
                </a:pPr>
                <a:r>
                  <a:rPr lang="en-US" cap="none" sz="1200" b="1" i="0" u="none" baseline="0">
                    <a:latin typeface="Arial"/>
                    <a:ea typeface="Arial"/>
                    <a:cs typeface="Arial"/>
                  </a:rPr>
                  <a:t>Individuals</a:t>
                </a:r>
              </a:p>
            </c:rich>
          </c:tx>
          <c:layout/>
          <c:overlay val="0"/>
          <c:spPr>
            <a:noFill/>
            <a:ln>
              <a:noFill/>
            </a:ln>
          </c:spPr>
        </c:title>
        <c:delete val="0"/>
        <c:numFmt formatCode="General" sourceLinked="1"/>
        <c:majorTickMark val="in"/>
        <c:minorTickMark val="none"/>
        <c:tickLblPos val="nextTo"/>
        <c:crossAx val="5499027"/>
        <c:crossesAt val="1"/>
        <c:crossBetween val="between"/>
        <c:dispUnits/>
      </c:valAx>
      <c:spPr>
        <a:noFill/>
        <a:ln>
          <a:no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Size</a:t>
            </a:r>
          </a:p>
        </c:rich>
      </c:tx>
      <c:layout/>
      <c:spPr>
        <a:noFill/>
        <a:ln>
          <a:noFill/>
        </a:ln>
      </c:spPr>
    </c:title>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599.1164437405337</c:v>
              </c:pt>
              <c:pt idx="2">
                <c:v>599.1164437405337</c:v>
              </c:pt>
              <c:pt idx="3">
                <c:v>599.1164437405337</c:v>
              </c:pt>
              <c:pt idx="4">
                <c:v>599.1164437405337</c:v>
              </c:pt>
              <c:pt idx="5">
                <c:v>599.1164437405337</c:v>
              </c:pt>
              <c:pt idx="6">
                <c:v>599.1164437405337</c:v>
              </c:pt>
              <c:pt idx="7">
                <c:v>599.1164437405337</c:v>
              </c:pt>
              <c:pt idx="8">
                <c:v>599.1164437405337</c:v>
              </c:pt>
              <c:pt idx="9">
                <c:v>599.1164437405337</c:v>
              </c:pt>
              <c:pt idx="10">
                <c:v>599.1164437405337</c:v>
              </c:pt>
              <c:pt idx="11">
                <c:v>581.1164437405337</c:v>
              </c:pt>
              <c:pt idx="12">
                <c:v>554.1164437405337</c:v>
              </c:pt>
              <c:pt idx="13">
                <c:v>520.3664437405336</c:v>
              </c:pt>
              <c:pt idx="14">
                <c:v>481.21644374053363</c:v>
              </c:pt>
              <c:pt idx="15">
                <c:v>437.7464437405336</c:v>
              </c:pt>
              <c:pt idx="16">
                <c:v>390.8204437405336</c:v>
              </c:pt>
              <c:pt idx="17">
                <c:v>341.12964374053365</c:v>
              </c:pt>
              <c:pt idx="18">
                <c:v>289.2270037405336</c:v>
              </c:pt>
              <c:pt idx="19">
                <c:v>235.55489174053358</c:v>
              </c:pt>
              <c:pt idx="20">
                <c:v>182.26319616619838</c:v>
              </c:pt>
              <c:pt idx="21">
                <c:v>158.577095666014</c:v>
              </c:pt>
              <c:pt idx="22">
                <c:v>146.11492005537795</c:v>
              </c:pt>
              <c:pt idx="23">
                <c:v>137.60257811928668</c:v>
              </c:pt>
              <c:pt idx="24">
                <c:v>132.59339633515424</c:v>
              </c:pt>
              <c:pt idx="25">
                <c:v>130.97803130616435</c:v>
              </c:pt>
              <c:pt idx="26">
                <c:v>132.28850043500867</c:v>
              </c:pt>
              <c:pt idx="27">
                <c:v>136.33465029834895</c:v>
              </c:pt>
              <c:pt idx="28">
                <c:v>143.29795984962266</c:v>
              </c:pt>
              <c:pt idx="29">
                <c:v>153.52953151823812</c:v>
              </c:pt>
              <c:pt idx="30">
                <c:v>167.53887320775453</c:v>
              </c:pt>
              <c:pt idx="31">
                <c:v>179.3629695919309</c:v>
              </c:pt>
              <c:pt idx="32">
                <c:v>192.48881517862532</c:v>
              </c:pt>
              <c:pt idx="33">
                <c:v>208.11167161238757</c:v>
              </c:pt>
              <c:pt idx="34">
                <c:v>224.99461643325174</c:v>
              </c:pt>
              <c:pt idx="35">
                <c:v>243.3249723196474</c:v>
              </c:pt>
              <c:pt idx="36">
                <c:v>263.6559982193536</c:v>
              </c:pt>
              <c:pt idx="37">
                <c:v>286.00691581141126</c:v>
              </c:pt>
              <c:pt idx="38">
                <c:v>310.35493328925435</c:v>
              </c:pt>
              <c:pt idx="39">
                <c:v>336.8316414003851</c:v>
              </c:pt>
              <c:pt idx="40">
                <c:v>365.58619308551874</c:v>
              </c:pt>
              <c:pt idx="41">
                <c:v>396.73414367023395</c:v>
              </c:pt>
              <c:pt idx="42">
                <c:v>430.46726270046577</c:v>
              </c:pt>
              <c:pt idx="43">
                <c:v>467.04039988501194</c:v>
              </c:pt>
              <c:pt idx="44">
                <c:v>496.6754423815203</c:v>
              </c:pt>
              <c:pt idx="45">
                <c:v>518.5486598976463</c:v>
              </c:pt>
              <c:pt idx="46">
                <c:v>535.8801431434879</c:v>
              </c:pt>
              <c:pt idx="47">
                <c:v>549.6897645642712</c:v>
              </c:pt>
              <c:pt idx="48">
                <c:v>560.6909911017592</c:v>
              </c:pt>
              <c:pt idx="49">
                <c:v>569.4444219170773</c:v>
              </c:pt>
              <c:pt idx="50">
                <c:v>576.3916725972497</c:v>
              </c:pt>
              <c:pt idx="51">
                <c:v>581.9024864054652</c:v>
              </c:pt>
              <c:pt idx="52">
                <c:v>586.2560941180368</c:v>
              </c:pt>
              <c:pt idx="53">
                <c:v>589.6748107250044</c:v>
              </c:pt>
              <c:pt idx="54">
                <c:v>592.341184656422</c:v>
              </c:pt>
              <c:pt idx="55">
                <c:v>594.3994390996052</c:v>
              </c:pt>
              <c:pt idx="56">
                <c:v>595.963434878736</c:v>
              </c:pt>
              <c:pt idx="57">
                <c:v>597.1246539336528</c:v>
              </c:pt>
              <c:pt idx="58">
                <c:v>597.9559087178851</c:v>
              </c:pt>
              <c:pt idx="59">
                <c:v>598.5149171123321</c:v>
              </c:pt>
              <c:pt idx="60">
                <c:v>598.8472281328593</c:v>
              </c:pt>
              <c:pt idx="61">
                <c:v>599.021604685372</c:v>
              </c:pt>
              <c:pt idx="62">
                <c:v>599.0991957967813</c:v>
              </c:pt>
              <c:pt idx="63">
                <c:v>599.1164437405337</c:v>
              </c:pt>
              <c:pt idx="64">
                <c:v>599.1164437405337</c:v>
              </c:pt>
              <c:pt idx="65">
                <c:v>599.1164437405337</c:v>
              </c:pt>
              <c:pt idx="66">
                <c:v>599.1164437405337</c:v>
              </c:pt>
              <c:pt idx="67">
                <c:v>599.1164437405337</c:v>
              </c:pt>
              <c:pt idx="68">
                <c:v>599.1164437405337</c:v>
              </c:pt>
              <c:pt idx="69">
                <c:v>599.1164437405337</c:v>
              </c:pt>
              <c:pt idx="70">
                <c:v>599.1164437405337</c:v>
              </c:pt>
              <c:pt idx="71">
                <c:v>599.1164437405337</c:v>
              </c:pt>
              <c:pt idx="72">
                <c:v>599.1164437405337</c:v>
              </c:pt>
              <c:pt idx="73">
                <c:v>599.1164437405337</c:v>
              </c:pt>
              <c:pt idx="74">
                <c:v>599.1164437405337</c:v>
              </c:pt>
              <c:pt idx="75">
                <c:v>599.1164437405337</c:v>
              </c:pt>
              <c:pt idx="76">
                <c:v>599.1164437405337</c:v>
              </c:pt>
              <c:pt idx="77">
                <c:v>599.1164437405337</c:v>
              </c:pt>
              <c:pt idx="78">
                <c:v>599.1164437405337</c:v>
              </c:pt>
              <c:pt idx="79">
                <c:v>599.1164437405337</c:v>
              </c:pt>
              <c:pt idx="80">
                <c:v>599.1164437405337</c:v>
              </c:pt>
              <c:pt idx="81">
                <c:v>599.1164437405337</c:v>
              </c:pt>
              <c:pt idx="82">
                <c:v>599.1164437405337</c:v>
              </c:pt>
              <c:pt idx="83">
                <c:v>599.1164437405337</c:v>
              </c:pt>
              <c:pt idx="84">
                <c:v>599.1164437405337</c:v>
              </c:pt>
              <c:pt idx="85">
                <c:v>599.1164437405337</c:v>
              </c:pt>
              <c:pt idx="86">
                <c:v>599.1164437405337</c:v>
              </c:pt>
              <c:pt idx="87">
                <c:v>599.1164437405337</c:v>
              </c:pt>
              <c:pt idx="88">
                <c:v>599.1164437405337</c:v>
              </c:pt>
              <c:pt idx="89">
                <c:v>599.1164437405337</c:v>
              </c:pt>
              <c:pt idx="90">
                <c:v>599.1164437405337</c:v>
              </c:pt>
              <c:pt idx="91">
                <c:v>599.1164437405337</c:v>
              </c:pt>
              <c:pt idx="92">
                <c:v>599.1164437405337</c:v>
              </c:pt>
              <c:pt idx="93">
                <c:v>599.1164437405337</c:v>
              </c:pt>
              <c:pt idx="94">
                <c:v>599.1164437405337</c:v>
              </c:pt>
              <c:pt idx="95">
                <c:v>599.1164437405337</c:v>
              </c:pt>
              <c:pt idx="96">
                <c:v>599.1164437405337</c:v>
              </c:pt>
              <c:pt idx="97">
                <c:v>599.1164437405337</c:v>
              </c:pt>
              <c:pt idx="98">
                <c:v>599.1164437405337</c:v>
              </c:pt>
              <c:pt idx="99">
                <c:v>599.1164437405337</c:v>
              </c:pt>
              <c:pt idx="100">
                <c:v>599.1164437405337</c:v>
              </c:pt>
            </c:numLit>
          </c:val>
        </c:ser>
        <c:overlap val="100"/>
        <c:axId val="42768013"/>
        <c:axId val="49367798"/>
      </c:barChart>
      <c:catAx>
        <c:axId val="42768013"/>
        <c:scaling>
          <c:orientation val="minMax"/>
        </c:scaling>
        <c:axPos val="b"/>
        <c:delete val="0"/>
        <c:numFmt formatCode="General" sourceLinked="1"/>
        <c:majorTickMark val="in"/>
        <c:minorTickMark val="none"/>
        <c:tickLblPos val="nextTo"/>
        <c:crossAx val="49367798"/>
        <c:crosses val="autoZero"/>
        <c:auto val="0"/>
        <c:lblOffset val="100"/>
        <c:noMultiLvlLbl val="0"/>
      </c:catAx>
      <c:valAx>
        <c:axId val="49367798"/>
        <c:scaling>
          <c:orientation val="minMax"/>
          <c:max val="700"/>
        </c:scaling>
        <c:axPos val="l"/>
        <c:delete val="0"/>
        <c:numFmt formatCode="General" sourceLinked="1"/>
        <c:majorTickMark val="in"/>
        <c:minorTickMark val="none"/>
        <c:tickLblPos val="nextTo"/>
        <c:crossAx val="42768013"/>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Floaters
</a:t>
            </a:r>
          </a:p>
        </c:rich>
      </c:tx>
      <c:layout/>
      <c:spPr>
        <a:noFill/>
        <a:ln>
          <a:noFill/>
        </a:ln>
      </c:spPr>
    </c:title>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64.5582218702668</c:v>
              </c:pt>
              <c:pt idx="2">
                <c:v>64.5582218702668</c:v>
              </c:pt>
              <c:pt idx="3">
                <c:v>64.5582218702668</c:v>
              </c:pt>
              <c:pt idx="4">
                <c:v>64.5582218702668</c:v>
              </c:pt>
              <c:pt idx="5">
                <c:v>64.5582218702668</c:v>
              </c:pt>
              <c:pt idx="6">
                <c:v>64.5582218702668</c:v>
              </c:pt>
              <c:pt idx="7">
                <c:v>64.5582218702668</c:v>
              </c:pt>
              <c:pt idx="8">
                <c:v>64.5582218702668</c:v>
              </c:pt>
              <c:pt idx="9">
                <c:v>64.5582218702668</c:v>
              </c:pt>
              <c:pt idx="10">
                <c:v>64.5582218702668</c:v>
              </c:pt>
              <c:pt idx="11">
                <c:v>64.5582218702668</c:v>
              </c:pt>
              <c:pt idx="12">
                <c:v>64.5582218702668</c:v>
              </c:pt>
              <c:pt idx="13">
                <c:v>61.183221870266806</c:v>
              </c:pt>
              <c:pt idx="14">
                <c:v>55.10822187026682</c:v>
              </c:pt>
              <c:pt idx="15">
                <c:v>46.8732218702668</c:v>
              </c:pt>
              <c:pt idx="16">
                <c:v>36.91022187026681</c:v>
              </c:pt>
              <c:pt idx="17">
                <c:v>25.56482187026681</c:v>
              </c:pt>
              <c:pt idx="18">
                <c:v>13.113501870266788</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5.579196033838883</c:v>
              </c:pt>
              <c:pt idx="44">
                <c:v>14.548131179896117</c:v>
              </c:pt>
              <c:pt idx="45">
                <c:v>24.274329948823137</c:v>
              </c:pt>
              <c:pt idx="46">
                <c:v>32.94007157174394</c:v>
              </c:pt>
              <c:pt idx="47">
                <c:v>39.844882282135615</c:v>
              </c:pt>
              <c:pt idx="48">
                <c:v>45.345495550879576</c:v>
              </c:pt>
              <c:pt idx="49">
                <c:v>49.72221095853865</c:v>
              </c:pt>
              <c:pt idx="50">
                <c:v>53.19583629862484</c:v>
              </c:pt>
              <c:pt idx="51">
                <c:v>55.9512432027326</c:v>
              </c:pt>
              <c:pt idx="52">
                <c:v>58.12804705901837</c:v>
              </c:pt>
              <c:pt idx="53">
                <c:v>59.83740536250221</c:v>
              </c:pt>
              <c:pt idx="54">
                <c:v>61.170592328211</c:v>
              </c:pt>
              <c:pt idx="55">
                <c:v>62.19971954980258</c:v>
              </c:pt>
              <c:pt idx="56">
                <c:v>62.981717439368</c:v>
              </c:pt>
              <c:pt idx="57">
                <c:v>63.56232696682642</c:v>
              </c:pt>
              <c:pt idx="58">
                <c:v>63.977954358942554</c:v>
              </c:pt>
              <c:pt idx="59">
                <c:v>64.25745855616603</c:v>
              </c:pt>
              <c:pt idx="60">
                <c:v>64.42361406642965</c:v>
              </c:pt>
              <c:pt idx="61">
                <c:v>64.51080234268602</c:v>
              </c:pt>
              <c:pt idx="62">
                <c:v>64.54959789839066</c:v>
              </c:pt>
              <c:pt idx="63">
                <c:v>64.5582218702668</c:v>
              </c:pt>
              <c:pt idx="64">
                <c:v>64.5582218702668</c:v>
              </c:pt>
              <c:pt idx="65">
                <c:v>64.5582218702668</c:v>
              </c:pt>
              <c:pt idx="66">
                <c:v>64.5582218702668</c:v>
              </c:pt>
              <c:pt idx="67">
                <c:v>64.5582218702668</c:v>
              </c:pt>
              <c:pt idx="68">
                <c:v>64.5582218702668</c:v>
              </c:pt>
              <c:pt idx="69">
                <c:v>64.5582218702668</c:v>
              </c:pt>
              <c:pt idx="70">
                <c:v>64.5582218702668</c:v>
              </c:pt>
              <c:pt idx="71">
                <c:v>64.5582218702668</c:v>
              </c:pt>
              <c:pt idx="72">
                <c:v>64.5582218702668</c:v>
              </c:pt>
              <c:pt idx="73">
                <c:v>64.5582218702668</c:v>
              </c:pt>
              <c:pt idx="74">
                <c:v>64.5582218702668</c:v>
              </c:pt>
              <c:pt idx="75">
                <c:v>64.5582218702668</c:v>
              </c:pt>
              <c:pt idx="76">
                <c:v>64.5582218702668</c:v>
              </c:pt>
              <c:pt idx="77">
                <c:v>64.5582218702668</c:v>
              </c:pt>
              <c:pt idx="78">
                <c:v>64.5582218702668</c:v>
              </c:pt>
              <c:pt idx="79">
                <c:v>64.5582218702668</c:v>
              </c:pt>
              <c:pt idx="80">
                <c:v>64.5582218702668</c:v>
              </c:pt>
              <c:pt idx="81">
                <c:v>64.5582218702668</c:v>
              </c:pt>
              <c:pt idx="82">
                <c:v>64.5582218702668</c:v>
              </c:pt>
              <c:pt idx="83">
                <c:v>64.5582218702668</c:v>
              </c:pt>
              <c:pt idx="84">
                <c:v>64.5582218702668</c:v>
              </c:pt>
              <c:pt idx="85">
                <c:v>64.5582218702668</c:v>
              </c:pt>
              <c:pt idx="86">
                <c:v>64.5582218702668</c:v>
              </c:pt>
              <c:pt idx="87">
                <c:v>64.5582218702668</c:v>
              </c:pt>
              <c:pt idx="88">
                <c:v>64.5582218702668</c:v>
              </c:pt>
              <c:pt idx="89">
                <c:v>64.5582218702668</c:v>
              </c:pt>
              <c:pt idx="90">
                <c:v>64.5582218702668</c:v>
              </c:pt>
              <c:pt idx="91">
                <c:v>64.5582218702668</c:v>
              </c:pt>
              <c:pt idx="92">
                <c:v>64.5582218702668</c:v>
              </c:pt>
              <c:pt idx="93">
                <c:v>64.5582218702668</c:v>
              </c:pt>
              <c:pt idx="94">
                <c:v>64.5582218702668</c:v>
              </c:pt>
              <c:pt idx="95">
                <c:v>64.5582218702668</c:v>
              </c:pt>
              <c:pt idx="96">
                <c:v>64.5582218702668</c:v>
              </c:pt>
              <c:pt idx="97">
                <c:v>64.5582218702668</c:v>
              </c:pt>
              <c:pt idx="98">
                <c:v>64.5582218702668</c:v>
              </c:pt>
              <c:pt idx="99">
                <c:v>64.5582218702668</c:v>
              </c:pt>
              <c:pt idx="100">
                <c:v>64.5582218702668</c:v>
              </c:pt>
            </c:numLit>
          </c:val>
        </c:ser>
        <c:overlap val="100"/>
        <c:axId val="41656999"/>
        <c:axId val="39368672"/>
      </c:barChart>
      <c:catAx>
        <c:axId val="41656999"/>
        <c:scaling>
          <c:orientation val="minMax"/>
        </c:scaling>
        <c:axPos val="b"/>
        <c:delete val="0"/>
        <c:numFmt formatCode="General" sourceLinked="1"/>
        <c:majorTickMark val="in"/>
        <c:minorTickMark val="none"/>
        <c:tickLblPos val="nextTo"/>
        <c:crossAx val="39368672"/>
        <c:crosses val="autoZero"/>
        <c:auto val="0"/>
        <c:lblOffset val="100"/>
        <c:noMultiLvlLbl val="0"/>
      </c:catAx>
      <c:valAx>
        <c:axId val="39368672"/>
        <c:scaling>
          <c:orientation val="minMax"/>
        </c:scaling>
        <c:axPos val="l"/>
        <c:delete val="0"/>
        <c:numFmt formatCode="General" sourceLinked="1"/>
        <c:majorTickMark val="in"/>
        <c:minorTickMark val="none"/>
        <c:tickLblPos val="nextTo"/>
        <c:crossAx val="41656999"/>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Lit>
          </c:cat>
          <c:val>
            <c:numLit>
              <c:ptCount val="51"/>
              <c:pt idx="1">
                <c:v>200</c:v>
              </c:pt>
              <c:pt idx="2">
                <c:v>200</c:v>
              </c:pt>
              <c:pt idx="3">
                <c:v>200</c:v>
              </c:pt>
              <c:pt idx="4">
                <c:v>200</c:v>
              </c:pt>
              <c:pt idx="5">
                <c:v>200</c:v>
              </c:pt>
              <c:pt idx="6">
                <c:v>200</c:v>
              </c:pt>
              <c:pt idx="7">
                <c:v>200</c:v>
              </c:pt>
              <c:pt idx="8">
                <c:v>200</c:v>
              </c:pt>
              <c:pt idx="9">
                <c:v>200</c:v>
              </c:pt>
              <c:pt idx="10">
                <c:v>200</c:v>
              </c:pt>
              <c:pt idx="11">
                <c:v>200</c:v>
              </c:pt>
              <c:pt idx="12">
                <c:v>200</c:v>
              </c:pt>
              <c:pt idx="13">
                <c:v>200</c:v>
              </c:pt>
              <c:pt idx="14">
                <c:v>200</c:v>
              </c:pt>
              <c:pt idx="15">
                <c:v>200</c:v>
              </c:pt>
              <c:pt idx="16">
                <c:v>200</c:v>
              </c:pt>
              <c:pt idx="17">
                <c:v>200</c:v>
              </c:pt>
              <c:pt idx="18">
                <c:v>200</c:v>
              </c:pt>
              <c:pt idx="19">
                <c:v>199.55489174053358</c:v>
              </c:pt>
              <c:pt idx="20">
                <c:v>171.46720214053357</c:v>
              </c:pt>
              <c:pt idx="21">
                <c:v>142.2470504605336</c:v>
              </c:pt>
              <c:pt idx="22">
                <c:v>112.79442687615789</c:v>
              </c:pt>
              <c:pt idx="23">
                <c:v>94.34584832127602</c:v>
              </c:pt>
              <c:pt idx="24">
                <c:v>83.40164331121356</c:v>
              </c:pt>
              <c:pt idx="25">
                <c:v>76.46503911828856</c:v>
              </c:pt>
              <c:pt idx="26">
                <c:v>72.23200956610981</c:v>
              </c:pt>
              <c:pt idx="27">
                <c:v>70.18292370976185</c:v>
              </c:pt>
              <c:pt idx="28">
                <c:v>70.01317176526953</c:v>
              </c:pt>
              <c:pt idx="29">
                <c:v>71.55300985285552</c:v>
              </c:pt>
              <c:pt idx="30">
                <c:v>74.7858297752504</c:v>
              </c:pt>
              <c:pt idx="31">
                <c:v>79.85686836042055</c:v>
              </c:pt>
              <c:pt idx="32">
                <c:v>86.96401025538412</c:v>
              </c:pt>
              <c:pt idx="33">
                <c:v>93.90847162035257</c:v>
              </c:pt>
              <c:pt idx="34">
                <c:v>101.34318736001158</c:v>
              </c:pt>
              <c:pt idx="35">
                <c:v>109.85729146647833</c:v>
              </c:pt>
              <c:pt idx="36">
                <c:v>119.18000158751789</c:v>
              </c:pt>
              <c:pt idx="37">
                <c:v>129.3091332227299</c:v>
              </c:pt>
              <c:pt idx="38">
                <c:v>140.3457126744144</c:v>
              </c:pt>
              <c:pt idx="39">
                <c:v>152.33139004318366</c:v>
              </c:pt>
              <c:pt idx="40">
                <c:v>165.33237134316693</c:v>
              </c:pt>
              <c:pt idx="41">
                <c:v>179.3858839419511</c:v>
              </c:pt>
              <c:pt idx="42">
                <c:v>194.62040004828464</c:v>
              </c:pt>
              <c:pt idx="43">
                <c:v>200</c:v>
              </c:pt>
              <c:pt idx="44">
                <c:v>200</c:v>
              </c:pt>
              <c:pt idx="45">
                <c:v>200</c:v>
              </c:pt>
              <c:pt idx="46">
                <c:v>200</c:v>
              </c:pt>
              <c:pt idx="47">
                <c:v>200</c:v>
              </c:pt>
              <c:pt idx="48">
                <c:v>200</c:v>
              </c:pt>
              <c:pt idx="49">
                <c:v>200</c:v>
              </c:pt>
              <c:pt idx="50">
                <c:v>200</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Lit>
          </c:cat>
          <c:val>
            <c:numLit>
              <c:ptCount val="51"/>
              <c:pt idx="1">
                <c:v>129.1164437405336</c:v>
              </c:pt>
              <c:pt idx="2">
                <c:v>129.1164437405336</c:v>
              </c:pt>
              <c:pt idx="3">
                <c:v>129.1164437405336</c:v>
              </c:pt>
              <c:pt idx="4">
                <c:v>129.1164437405336</c:v>
              </c:pt>
              <c:pt idx="5">
                <c:v>129.1164437405336</c:v>
              </c:pt>
              <c:pt idx="6">
                <c:v>129.1164437405336</c:v>
              </c:pt>
              <c:pt idx="7">
                <c:v>129.1164437405336</c:v>
              </c:pt>
              <c:pt idx="8">
                <c:v>129.1164437405336</c:v>
              </c:pt>
              <c:pt idx="9">
                <c:v>129.1164437405336</c:v>
              </c:pt>
              <c:pt idx="10">
                <c:v>129.1164437405336</c:v>
              </c:pt>
              <c:pt idx="11">
                <c:v>129.1164437405336</c:v>
              </c:pt>
              <c:pt idx="12">
                <c:v>129.1164437405336</c:v>
              </c:pt>
              <c:pt idx="13">
                <c:v>122.36644374053361</c:v>
              </c:pt>
              <c:pt idx="14">
                <c:v>110.21644374053363</c:v>
              </c:pt>
              <c:pt idx="15">
                <c:v>93.7464437405336</c:v>
              </c:pt>
              <c:pt idx="16">
                <c:v>73.82044374053362</c:v>
              </c:pt>
              <c:pt idx="17">
                <c:v>51.12964374053362</c:v>
              </c:pt>
              <c:pt idx="18">
                <c:v>26.227003740533576</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11.158392067677767</c:v>
              </c:pt>
              <c:pt idx="44">
                <c:v>29.096262359792235</c:v>
              </c:pt>
              <c:pt idx="45">
                <c:v>48.548659897646274</c:v>
              </c:pt>
              <c:pt idx="46">
                <c:v>65.88014314348789</c:v>
              </c:pt>
              <c:pt idx="47">
                <c:v>79.68976456427123</c:v>
              </c:pt>
              <c:pt idx="48">
                <c:v>90.69099110175915</c:v>
              </c:pt>
              <c:pt idx="49">
                <c:v>99.4444219170773</c:v>
              </c:pt>
              <c:pt idx="50">
                <c:v>106.39167259724968</c:v>
              </c:pt>
            </c:numLit>
          </c:val>
        </c:ser>
        <c:ser>
          <c:idx val="2"/>
          <c:order val="2"/>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Lit>
          </c:cat>
          <c:val>
            <c:numLit>
              <c:ptCount val="51"/>
              <c:pt idx="1">
                <c:v>90</c:v>
              </c:pt>
              <c:pt idx="2">
                <c:v>90</c:v>
              </c:pt>
              <c:pt idx="3">
                <c:v>90</c:v>
              </c:pt>
              <c:pt idx="4">
                <c:v>90</c:v>
              </c:pt>
              <c:pt idx="5">
                <c:v>90</c:v>
              </c:pt>
              <c:pt idx="6">
                <c:v>90</c:v>
              </c:pt>
              <c:pt idx="7">
                <c:v>90</c:v>
              </c:pt>
              <c:pt idx="8">
                <c:v>90</c:v>
              </c:pt>
              <c:pt idx="9">
                <c:v>90</c:v>
              </c:pt>
              <c:pt idx="10">
                <c:v>90</c:v>
              </c:pt>
              <c:pt idx="11">
                <c:v>90</c:v>
              </c:pt>
              <c:pt idx="12">
                <c:v>81</c:v>
              </c:pt>
              <c:pt idx="13">
                <c:v>72</c:v>
              </c:pt>
              <c:pt idx="14">
                <c:v>62.99999999999999</c:v>
              </c:pt>
              <c:pt idx="15">
                <c:v>54</c:v>
              </c:pt>
              <c:pt idx="16">
                <c:v>45</c:v>
              </c:pt>
              <c:pt idx="17">
                <c:v>36</c:v>
              </c:pt>
              <c:pt idx="18">
                <c:v>27</c:v>
              </c:pt>
              <c:pt idx="19">
                <c:v>18</c:v>
              </c:pt>
              <c:pt idx="20">
                <c:v>9</c:v>
              </c:pt>
              <c:pt idx="21">
                <c:v>0.8979970128324011</c:v>
              </c:pt>
              <c:pt idx="22">
                <c:v>7.716024096324012</c:v>
              </c:pt>
              <c:pt idx="23">
                <c:v>12.802234541448025</c:v>
              </c:pt>
              <c:pt idx="24">
                <c:v>15.227247628281315</c:v>
              </c:pt>
              <c:pt idx="25">
                <c:v>16.982252697829686</c:v>
              </c:pt>
              <c:pt idx="26">
                <c:v>18.76536974502305</c:v>
              </c:pt>
              <c:pt idx="27">
                <c:v>20.64556056193791</c:v>
              </c:pt>
              <c:pt idx="28">
                <c:v>22.753083013324588</c:v>
              </c:pt>
              <c:pt idx="29">
                <c:v>25.26585253551427</c:v>
              </c:pt>
              <c:pt idx="30">
                <c:v>28.35533456493416</c:v>
              </c:pt>
              <c:pt idx="31">
                <c:v>32.19885443378499</c:v>
              </c:pt>
              <c:pt idx="32">
                <c:v>33.653623398862685</c:v>
              </c:pt>
              <c:pt idx="33">
                <c:v>35.93559076218925</c:v>
              </c:pt>
              <c:pt idx="34">
                <c:v>39.13380461492286</c:v>
              </c:pt>
              <c:pt idx="35">
                <c:v>42.25881222915866</c:v>
              </c:pt>
              <c:pt idx="36">
                <c:v>45.60443431200521</c:v>
              </c:pt>
              <c:pt idx="37">
                <c:v>49.43578115991525</c:v>
              </c:pt>
              <c:pt idx="38">
                <c:v>53.631000714383056</c:v>
              </c:pt>
              <c:pt idx="39">
                <c:v>58.18910995022846</c:v>
              </c:pt>
              <c:pt idx="40">
                <c:v>63.155570703486475</c:v>
              </c:pt>
              <c:pt idx="41">
                <c:v>68.54912551943265</c:v>
              </c:pt>
              <c:pt idx="42">
                <c:v>74.39956710442512</c:v>
              </c:pt>
              <c:pt idx="43">
                <c:v>80.723647773878</c:v>
              </c:pt>
              <c:pt idx="44">
                <c:v>87.57918002172809</c:v>
              </c:pt>
              <c:pt idx="45">
                <c:v>90</c:v>
              </c:pt>
              <c:pt idx="46">
                <c:v>90</c:v>
              </c:pt>
              <c:pt idx="47">
                <c:v>90</c:v>
              </c:pt>
              <c:pt idx="48">
                <c:v>90</c:v>
              </c:pt>
              <c:pt idx="49">
                <c:v>90</c:v>
              </c:pt>
              <c:pt idx="50">
                <c:v>90</c:v>
              </c:pt>
            </c:numLit>
          </c:val>
        </c:ser>
        <c:ser>
          <c:idx val="3"/>
          <c:order val="3"/>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Lit>
          </c:cat>
          <c:val>
            <c:numLit>
              <c:ptCount val="51"/>
              <c:pt idx="1">
                <c:v>180</c:v>
              </c:pt>
              <c:pt idx="2">
                <c:v>180</c:v>
              </c:pt>
              <c:pt idx="3">
                <c:v>180</c:v>
              </c:pt>
              <c:pt idx="4">
                <c:v>180</c:v>
              </c:pt>
              <c:pt idx="5">
                <c:v>180</c:v>
              </c:pt>
              <c:pt idx="6">
                <c:v>180</c:v>
              </c:pt>
              <c:pt idx="7">
                <c:v>180</c:v>
              </c:pt>
              <c:pt idx="8">
                <c:v>180</c:v>
              </c:pt>
              <c:pt idx="9">
                <c:v>180</c:v>
              </c:pt>
              <c:pt idx="10">
                <c:v>180</c:v>
              </c:pt>
              <c:pt idx="11">
                <c:v>162</c:v>
              </c:pt>
              <c:pt idx="12">
                <c:v>144</c:v>
              </c:pt>
              <c:pt idx="13">
                <c:v>125.99999999999999</c:v>
              </c:pt>
              <c:pt idx="14">
                <c:v>108</c:v>
              </c:pt>
              <c:pt idx="15">
                <c:v>90</c:v>
              </c:pt>
              <c:pt idx="16">
                <c:v>72</c:v>
              </c:pt>
              <c:pt idx="17">
                <c:v>54</c:v>
              </c:pt>
              <c:pt idx="18">
                <c:v>36</c:v>
              </c:pt>
              <c:pt idx="19">
                <c:v>18</c:v>
              </c:pt>
              <c:pt idx="20">
                <c:v>1.7959940256648022</c:v>
              </c:pt>
              <c:pt idx="21">
                <c:v>15.432048192648024</c:v>
              </c:pt>
              <c:pt idx="22">
                <c:v>25.60446908289605</c:v>
              </c:pt>
              <c:pt idx="23">
                <c:v>30.45449525656263</c:v>
              </c:pt>
              <c:pt idx="24">
                <c:v>33.96450539565937</c:v>
              </c:pt>
              <c:pt idx="25">
                <c:v>37.5307394900461</c:v>
              </c:pt>
              <c:pt idx="26">
                <c:v>41.29112112387582</c:v>
              </c:pt>
              <c:pt idx="27">
                <c:v>45.506166026649176</c:v>
              </c:pt>
              <c:pt idx="28">
                <c:v>50.53170507102854</c:v>
              </c:pt>
              <c:pt idx="29">
                <c:v>56.71066912986832</c:v>
              </c:pt>
              <c:pt idx="30">
                <c:v>64.39770886756997</c:v>
              </c:pt>
              <c:pt idx="31">
                <c:v>67.30724679772537</c:v>
              </c:pt>
              <c:pt idx="32">
                <c:v>71.8711815243785</c:v>
              </c:pt>
              <c:pt idx="33">
                <c:v>78.26760922984572</c:v>
              </c:pt>
              <c:pt idx="34">
                <c:v>84.51762445831731</c:v>
              </c:pt>
              <c:pt idx="35">
                <c:v>91.20886862401042</c:v>
              </c:pt>
              <c:pt idx="36">
                <c:v>98.8715623198305</c:v>
              </c:pt>
              <c:pt idx="37">
                <c:v>107.26200142876611</c:v>
              </c:pt>
              <c:pt idx="38">
                <c:v>116.37821990045693</c:v>
              </c:pt>
              <c:pt idx="39">
                <c:v>126.31114140697295</c:v>
              </c:pt>
              <c:pt idx="40">
                <c:v>137.0982510388653</c:v>
              </c:pt>
              <c:pt idx="41">
                <c:v>148.79913420885023</c:v>
              </c:pt>
              <c:pt idx="42">
                <c:v>161.447295547756</c:v>
              </c:pt>
              <c:pt idx="43">
                <c:v>175.15836004345618</c:v>
              </c:pt>
              <c:pt idx="44">
                <c:v>180</c:v>
              </c:pt>
              <c:pt idx="45">
                <c:v>180</c:v>
              </c:pt>
              <c:pt idx="46">
                <c:v>180</c:v>
              </c:pt>
              <c:pt idx="47">
                <c:v>180</c:v>
              </c:pt>
              <c:pt idx="48">
                <c:v>180</c:v>
              </c:pt>
              <c:pt idx="49">
                <c:v>180</c:v>
              </c:pt>
              <c:pt idx="50">
                <c:v>180</c:v>
              </c:pt>
            </c:numLit>
          </c:val>
        </c:ser>
        <c:overlap val="100"/>
        <c:axId val="18773729"/>
        <c:axId val="34745834"/>
      </c:barChart>
      <c:catAx>
        <c:axId val="18773729"/>
        <c:scaling>
          <c:orientation val="minMax"/>
        </c:scaling>
        <c:axPos val="b"/>
        <c:delete val="0"/>
        <c:numFmt formatCode="General" sourceLinked="1"/>
        <c:majorTickMark val="in"/>
        <c:minorTickMark val="none"/>
        <c:tickLblPos val="nextTo"/>
        <c:crossAx val="34745834"/>
        <c:crosses val="autoZero"/>
        <c:auto val="0"/>
        <c:lblOffset val="100"/>
        <c:noMultiLvlLbl val="0"/>
      </c:catAx>
      <c:valAx>
        <c:axId val="34745834"/>
        <c:scaling>
          <c:orientation val="minMax"/>
        </c:scaling>
        <c:axPos val="l"/>
        <c:delete val="0"/>
        <c:numFmt formatCode="General" sourceLinked="1"/>
        <c:majorTickMark val="in"/>
        <c:minorTickMark val="none"/>
        <c:tickLblPos val="nextTo"/>
        <c:crossAx val="187737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Floater-to-breeder Ratio</a:t>
            </a:r>
          </a:p>
        </c:rich>
      </c:tx>
      <c:layout/>
      <c:spPr>
        <a:noFill/>
        <a:ln>
          <a:noFill/>
        </a:ln>
      </c:spPr>
    </c:title>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0.6455822187026681</c:v>
              </c:pt>
              <c:pt idx="2">
                <c:v>0.6455822187026681</c:v>
              </c:pt>
              <c:pt idx="3">
                <c:v>0.6455822187026681</c:v>
              </c:pt>
              <c:pt idx="4">
                <c:v>0.6455822187026681</c:v>
              </c:pt>
              <c:pt idx="5">
                <c:v>0.6455822187026681</c:v>
              </c:pt>
              <c:pt idx="6">
                <c:v>0.6455822187026681</c:v>
              </c:pt>
              <c:pt idx="7">
                <c:v>0.6455822187026681</c:v>
              </c:pt>
              <c:pt idx="8">
                <c:v>0.6455822187026681</c:v>
              </c:pt>
              <c:pt idx="9">
                <c:v>0.6455822187026681</c:v>
              </c:pt>
              <c:pt idx="10">
                <c:v>0.6455822187026681</c:v>
              </c:pt>
              <c:pt idx="11">
                <c:v>0.6455822187026681</c:v>
              </c:pt>
              <c:pt idx="12">
                <c:v>0.6455822187026681</c:v>
              </c:pt>
              <c:pt idx="13">
                <c:v>0.611832218702668</c:v>
              </c:pt>
              <c:pt idx="14">
                <c:v>0.5510822187026682</c:v>
              </c:pt>
              <c:pt idx="15">
                <c:v>0.468732218702668</c:v>
              </c:pt>
              <c:pt idx="16">
                <c:v>0.3691022187026681</c:v>
              </c:pt>
              <c:pt idx="17">
                <c:v>0.25564821870266813</c:v>
              </c:pt>
              <c:pt idx="18">
                <c:v>0.1311350187026679</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0.05579196033838883</c:v>
              </c:pt>
              <c:pt idx="44">
                <c:v>0.14548131179896118</c:v>
              </c:pt>
              <c:pt idx="45">
                <c:v>0.24274329948823137</c:v>
              </c:pt>
              <c:pt idx="46">
                <c:v>0.32940071571743945</c:v>
              </c:pt>
              <c:pt idx="47">
                <c:v>0.39844882282135613</c:v>
              </c:pt>
              <c:pt idx="48">
                <c:v>0.4534549555087958</c:v>
              </c:pt>
              <c:pt idx="49">
                <c:v>0.49722210958538654</c:v>
              </c:pt>
              <c:pt idx="50">
                <c:v>0.5319583629862484</c:v>
              </c:pt>
              <c:pt idx="51">
                <c:v>0.559512432027326</c:v>
              </c:pt>
              <c:pt idx="52">
                <c:v>0.5812804705901837</c:v>
              </c:pt>
              <c:pt idx="53">
                <c:v>0.598374053625022</c:v>
              </c:pt>
              <c:pt idx="54">
                <c:v>0.61170592328211</c:v>
              </c:pt>
              <c:pt idx="55">
                <c:v>0.6219971954980258</c:v>
              </c:pt>
              <c:pt idx="56">
                <c:v>0.62981717439368</c:v>
              </c:pt>
              <c:pt idx="57">
                <c:v>0.6356232696682642</c:v>
              </c:pt>
              <c:pt idx="58">
                <c:v>0.6397795435894256</c:v>
              </c:pt>
              <c:pt idx="59">
                <c:v>0.6425745855616602</c:v>
              </c:pt>
              <c:pt idx="60">
                <c:v>0.6442361406642965</c:v>
              </c:pt>
              <c:pt idx="61">
                <c:v>0.6451080234268602</c:v>
              </c:pt>
              <c:pt idx="62">
                <c:v>0.6454959789839065</c:v>
              </c:pt>
              <c:pt idx="63">
                <c:v>0.6455822187026681</c:v>
              </c:pt>
              <c:pt idx="64">
                <c:v>0.6455822187026681</c:v>
              </c:pt>
              <c:pt idx="65">
                <c:v>0.6455822187026681</c:v>
              </c:pt>
              <c:pt idx="66">
                <c:v>0.6455822187026681</c:v>
              </c:pt>
              <c:pt idx="67">
                <c:v>0.6455822187026681</c:v>
              </c:pt>
              <c:pt idx="68">
                <c:v>0.6455822187026681</c:v>
              </c:pt>
              <c:pt idx="69">
                <c:v>0.6455822187026681</c:v>
              </c:pt>
              <c:pt idx="70">
                <c:v>0.6455822187026681</c:v>
              </c:pt>
              <c:pt idx="71">
                <c:v>0.6455822187026681</c:v>
              </c:pt>
              <c:pt idx="72">
                <c:v>0.6455822187026681</c:v>
              </c:pt>
              <c:pt idx="73">
                <c:v>0.6455822187026681</c:v>
              </c:pt>
              <c:pt idx="74">
                <c:v>0.6455822187026681</c:v>
              </c:pt>
              <c:pt idx="75">
                <c:v>0.6455822187026681</c:v>
              </c:pt>
              <c:pt idx="76">
                <c:v>0.6455822187026681</c:v>
              </c:pt>
              <c:pt idx="77">
                <c:v>0.6455822187026681</c:v>
              </c:pt>
              <c:pt idx="78">
                <c:v>0.6455822187026681</c:v>
              </c:pt>
              <c:pt idx="79">
                <c:v>0.6455822187026681</c:v>
              </c:pt>
              <c:pt idx="80">
                <c:v>0.6455822187026681</c:v>
              </c:pt>
              <c:pt idx="81">
                <c:v>0.6455822187026681</c:v>
              </c:pt>
              <c:pt idx="82">
                <c:v>0.6455822187026681</c:v>
              </c:pt>
              <c:pt idx="83">
                <c:v>0.6455822187026681</c:v>
              </c:pt>
              <c:pt idx="84">
                <c:v>0.6455822187026681</c:v>
              </c:pt>
              <c:pt idx="85">
                <c:v>0.6455822187026681</c:v>
              </c:pt>
              <c:pt idx="86">
                <c:v>0.6455822187026681</c:v>
              </c:pt>
              <c:pt idx="87">
                <c:v>0.6455822187026681</c:v>
              </c:pt>
              <c:pt idx="88">
                <c:v>0.6455822187026681</c:v>
              </c:pt>
              <c:pt idx="89">
                <c:v>0.6455822187026681</c:v>
              </c:pt>
              <c:pt idx="90">
                <c:v>0.6455822187026681</c:v>
              </c:pt>
              <c:pt idx="91">
                <c:v>0.6455822187026681</c:v>
              </c:pt>
              <c:pt idx="92">
                <c:v>0.6455822187026681</c:v>
              </c:pt>
              <c:pt idx="93">
                <c:v>0.6455822187026681</c:v>
              </c:pt>
              <c:pt idx="94">
                <c:v>0.6455822187026681</c:v>
              </c:pt>
              <c:pt idx="95">
                <c:v>0.6455822187026681</c:v>
              </c:pt>
              <c:pt idx="96">
                <c:v>0.6455822187026681</c:v>
              </c:pt>
              <c:pt idx="97">
                <c:v>0.6455822187026681</c:v>
              </c:pt>
              <c:pt idx="98">
                <c:v>0.6455822187026681</c:v>
              </c:pt>
              <c:pt idx="99">
                <c:v>0.6455822187026681</c:v>
              </c:pt>
              <c:pt idx="100">
                <c:v>0.6455822187026681</c:v>
              </c:pt>
            </c:numLit>
          </c:val>
        </c:ser>
        <c:overlap val="100"/>
        <c:axId val="44277051"/>
        <c:axId val="62949140"/>
      </c:barChart>
      <c:catAx>
        <c:axId val="44277051"/>
        <c:scaling>
          <c:orientation val="minMax"/>
        </c:scaling>
        <c:axPos val="b"/>
        <c:delete val="0"/>
        <c:numFmt formatCode="General" sourceLinked="1"/>
        <c:majorTickMark val="in"/>
        <c:minorTickMark val="none"/>
        <c:tickLblPos val="nextTo"/>
        <c:crossAx val="62949140"/>
        <c:crosses val="autoZero"/>
        <c:auto val="0"/>
        <c:lblOffset val="100"/>
        <c:noMultiLvlLbl val="0"/>
      </c:catAx>
      <c:valAx>
        <c:axId val="62949140"/>
        <c:scaling>
          <c:orientation val="minMax"/>
        </c:scaling>
        <c:axPos val="l"/>
        <c:delete val="0"/>
        <c:numFmt formatCode="0.00" sourceLinked="0"/>
        <c:majorTickMark val="in"/>
        <c:minorTickMark val="none"/>
        <c:tickLblPos val="nextTo"/>
        <c:crossAx val="44277051"/>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Structure at Equilibrium</a:t>
            </a:r>
          </a:p>
        </c:rich>
      </c:tx>
      <c:layout/>
      <c:spPr>
        <a:noFill/>
        <a:ln>
          <a:noFill/>
        </a:ln>
      </c:spPr>
    </c:title>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99.77744587026679</c:v>
              </c:pt>
              <c:pt idx="20">
                <c:v>85.73360107026679</c:v>
              </c:pt>
              <c:pt idx="21">
                <c:v>71.1235252302668</c:v>
              </c:pt>
              <c:pt idx="22">
                <c:v>56.39721343807894</c:v>
              </c:pt>
              <c:pt idx="23">
                <c:v>47.17292416063801</c:v>
              </c:pt>
              <c:pt idx="24">
                <c:v>41.70082165560678</c:v>
              </c:pt>
              <c:pt idx="25">
                <c:v>38.23251955914428</c:v>
              </c:pt>
              <c:pt idx="26">
                <c:v>36.116004783054905</c:v>
              </c:pt>
              <c:pt idx="27">
                <c:v>35.091461854880926</c:v>
              </c:pt>
              <c:pt idx="28">
                <c:v>35.00658588263477</c:v>
              </c:pt>
              <c:pt idx="29">
                <c:v>35.77650492642776</c:v>
              </c:pt>
              <c:pt idx="30">
                <c:v>37.3929148876252</c:v>
              </c:pt>
              <c:pt idx="31">
                <c:v>39.928434180210274</c:v>
              </c:pt>
              <c:pt idx="32">
                <c:v>43.48200512769206</c:v>
              </c:pt>
              <c:pt idx="33">
                <c:v>46.954235810176286</c:v>
              </c:pt>
              <c:pt idx="34">
                <c:v>50.67159368000579</c:v>
              </c:pt>
              <c:pt idx="35">
                <c:v>54.928645733239165</c:v>
              </c:pt>
              <c:pt idx="36">
                <c:v>59.590000793758946</c:v>
              </c:pt>
              <c:pt idx="37">
                <c:v>64.65456661136496</c:v>
              </c:pt>
              <c:pt idx="38">
                <c:v>70.1728563372072</c:v>
              </c:pt>
              <c:pt idx="39">
                <c:v>76.16569502159183</c:v>
              </c:pt>
              <c:pt idx="40">
                <c:v>82.66618567158346</c:v>
              </c:pt>
              <c:pt idx="41">
                <c:v>89.69294197097555</c:v>
              </c:pt>
              <c:pt idx="42">
                <c:v>97.31020002414232</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64.5582218702668</c:v>
              </c:pt>
              <c:pt idx="2">
                <c:v>64.5582218702668</c:v>
              </c:pt>
              <c:pt idx="3">
                <c:v>64.5582218702668</c:v>
              </c:pt>
              <c:pt idx="4">
                <c:v>64.5582218702668</c:v>
              </c:pt>
              <c:pt idx="5">
                <c:v>64.5582218702668</c:v>
              </c:pt>
              <c:pt idx="6">
                <c:v>64.5582218702668</c:v>
              </c:pt>
              <c:pt idx="7">
                <c:v>64.5582218702668</c:v>
              </c:pt>
              <c:pt idx="8">
                <c:v>64.5582218702668</c:v>
              </c:pt>
              <c:pt idx="9">
                <c:v>64.5582218702668</c:v>
              </c:pt>
              <c:pt idx="10">
                <c:v>64.5582218702668</c:v>
              </c:pt>
              <c:pt idx="11">
                <c:v>64.5582218702668</c:v>
              </c:pt>
              <c:pt idx="12">
                <c:v>64.5582218702668</c:v>
              </c:pt>
              <c:pt idx="13">
                <c:v>61.183221870266806</c:v>
              </c:pt>
              <c:pt idx="14">
                <c:v>55.10822187026682</c:v>
              </c:pt>
              <c:pt idx="15">
                <c:v>46.8732218702668</c:v>
              </c:pt>
              <c:pt idx="16">
                <c:v>36.91022187026681</c:v>
              </c:pt>
              <c:pt idx="17">
                <c:v>25.56482187026681</c:v>
              </c:pt>
              <c:pt idx="18">
                <c:v>13.113501870266788</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5.579196033838883</c:v>
              </c:pt>
              <c:pt idx="44">
                <c:v>14.548131179896117</c:v>
              </c:pt>
              <c:pt idx="45">
                <c:v>24.274329948823137</c:v>
              </c:pt>
              <c:pt idx="46">
                <c:v>32.94007157174394</c:v>
              </c:pt>
              <c:pt idx="47">
                <c:v>39.844882282135615</c:v>
              </c:pt>
              <c:pt idx="48">
                <c:v>45.345495550879576</c:v>
              </c:pt>
              <c:pt idx="49">
                <c:v>49.72221095853865</c:v>
              </c:pt>
              <c:pt idx="50">
                <c:v>53.19583629862484</c:v>
              </c:pt>
              <c:pt idx="51">
                <c:v>55.9512432027326</c:v>
              </c:pt>
              <c:pt idx="52">
                <c:v>58.12804705901837</c:v>
              </c:pt>
              <c:pt idx="53">
                <c:v>59.83740536250221</c:v>
              </c:pt>
              <c:pt idx="54">
                <c:v>61.170592328211</c:v>
              </c:pt>
              <c:pt idx="55">
                <c:v>62.19971954980258</c:v>
              </c:pt>
              <c:pt idx="56">
                <c:v>62.981717439368</c:v>
              </c:pt>
              <c:pt idx="57">
                <c:v>63.56232696682642</c:v>
              </c:pt>
              <c:pt idx="58">
                <c:v>63.977954358942554</c:v>
              </c:pt>
              <c:pt idx="59">
                <c:v>64.25745855616603</c:v>
              </c:pt>
              <c:pt idx="60">
                <c:v>64.42361406642965</c:v>
              </c:pt>
              <c:pt idx="61">
                <c:v>64.51080234268602</c:v>
              </c:pt>
              <c:pt idx="62">
                <c:v>64.54959789839066</c:v>
              </c:pt>
              <c:pt idx="63">
                <c:v>64.5582218702668</c:v>
              </c:pt>
              <c:pt idx="64">
                <c:v>64.5582218702668</c:v>
              </c:pt>
              <c:pt idx="65">
                <c:v>64.5582218702668</c:v>
              </c:pt>
              <c:pt idx="66">
                <c:v>64.5582218702668</c:v>
              </c:pt>
              <c:pt idx="67">
                <c:v>64.5582218702668</c:v>
              </c:pt>
              <c:pt idx="68">
                <c:v>64.5582218702668</c:v>
              </c:pt>
              <c:pt idx="69">
                <c:v>64.5582218702668</c:v>
              </c:pt>
              <c:pt idx="70">
                <c:v>64.5582218702668</c:v>
              </c:pt>
              <c:pt idx="71">
                <c:v>64.5582218702668</c:v>
              </c:pt>
              <c:pt idx="72">
                <c:v>64.5582218702668</c:v>
              </c:pt>
              <c:pt idx="73">
                <c:v>64.5582218702668</c:v>
              </c:pt>
              <c:pt idx="74">
                <c:v>64.5582218702668</c:v>
              </c:pt>
              <c:pt idx="75">
                <c:v>64.5582218702668</c:v>
              </c:pt>
              <c:pt idx="76">
                <c:v>64.5582218702668</c:v>
              </c:pt>
              <c:pt idx="77">
                <c:v>64.5582218702668</c:v>
              </c:pt>
              <c:pt idx="78">
                <c:v>64.5582218702668</c:v>
              </c:pt>
              <c:pt idx="79">
                <c:v>64.5582218702668</c:v>
              </c:pt>
              <c:pt idx="80">
                <c:v>64.5582218702668</c:v>
              </c:pt>
              <c:pt idx="81">
                <c:v>64.5582218702668</c:v>
              </c:pt>
              <c:pt idx="82">
                <c:v>64.5582218702668</c:v>
              </c:pt>
              <c:pt idx="83">
                <c:v>64.5582218702668</c:v>
              </c:pt>
              <c:pt idx="84">
                <c:v>64.5582218702668</c:v>
              </c:pt>
              <c:pt idx="85">
                <c:v>64.5582218702668</c:v>
              </c:pt>
              <c:pt idx="86">
                <c:v>64.5582218702668</c:v>
              </c:pt>
              <c:pt idx="87">
                <c:v>64.5582218702668</c:v>
              </c:pt>
              <c:pt idx="88">
                <c:v>64.5582218702668</c:v>
              </c:pt>
              <c:pt idx="89">
                <c:v>64.5582218702668</c:v>
              </c:pt>
              <c:pt idx="90">
                <c:v>64.5582218702668</c:v>
              </c:pt>
              <c:pt idx="91">
                <c:v>64.5582218702668</c:v>
              </c:pt>
              <c:pt idx="92">
                <c:v>64.5582218702668</c:v>
              </c:pt>
              <c:pt idx="93">
                <c:v>64.5582218702668</c:v>
              </c:pt>
              <c:pt idx="94">
                <c:v>64.5582218702668</c:v>
              </c:pt>
              <c:pt idx="95">
                <c:v>64.5582218702668</c:v>
              </c:pt>
              <c:pt idx="96">
                <c:v>64.5582218702668</c:v>
              </c:pt>
              <c:pt idx="97">
                <c:v>64.5582218702668</c:v>
              </c:pt>
              <c:pt idx="98">
                <c:v>64.5582218702668</c:v>
              </c:pt>
              <c:pt idx="99">
                <c:v>64.5582218702668</c:v>
              </c:pt>
              <c:pt idx="100">
                <c:v>64.5582218702668</c:v>
              </c:pt>
            </c:numLit>
          </c:val>
        </c:ser>
        <c:ser>
          <c:idx val="2"/>
          <c:order val="2"/>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45</c:v>
              </c:pt>
              <c:pt idx="2">
                <c:v>45</c:v>
              </c:pt>
              <c:pt idx="3">
                <c:v>45</c:v>
              </c:pt>
              <c:pt idx="4">
                <c:v>45</c:v>
              </c:pt>
              <c:pt idx="5">
                <c:v>45</c:v>
              </c:pt>
              <c:pt idx="6">
                <c:v>45</c:v>
              </c:pt>
              <c:pt idx="7">
                <c:v>45</c:v>
              </c:pt>
              <c:pt idx="8">
                <c:v>45</c:v>
              </c:pt>
              <c:pt idx="9">
                <c:v>45</c:v>
              </c:pt>
              <c:pt idx="10">
                <c:v>45</c:v>
              </c:pt>
              <c:pt idx="11">
                <c:v>45</c:v>
              </c:pt>
              <c:pt idx="12">
                <c:v>40.5</c:v>
              </c:pt>
              <c:pt idx="13">
                <c:v>36</c:v>
              </c:pt>
              <c:pt idx="14">
                <c:v>31.499999999999996</c:v>
              </c:pt>
              <c:pt idx="15">
                <c:v>27</c:v>
              </c:pt>
              <c:pt idx="16">
                <c:v>22.5</c:v>
              </c:pt>
              <c:pt idx="17">
                <c:v>18</c:v>
              </c:pt>
              <c:pt idx="18">
                <c:v>13.5</c:v>
              </c:pt>
              <c:pt idx="19">
                <c:v>9</c:v>
              </c:pt>
              <c:pt idx="20">
                <c:v>4.5</c:v>
              </c:pt>
              <c:pt idx="21">
                <c:v>0.44899850641620054</c:v>
              </c:pt>
              <c:pt idx="22">
                <c:v>3.858012048162006</c:v>
              </c:pt>
              <c:pt idx="23">
                <c:v>6.401117270724012</c:v>
              </c:pt>
              <c:pt idx="24">
                <c:v>7.613623814140658</c:v>
              </c:pt>
              <c:pt idx="25">
                <c:v>8.491126348914843</c:v>
              </c:pt>
              <c:pt idx="26">
                <c:v>9.382684872511525</c:v>
              </c:pt>
              <c:pt idx="27">
                <c:v>10.322780280968955</c:v>
              </c:pt>
              <c:pt idx="28">
                <c:v>11.376541506662294</c:v>
              </c:pt>
              <c:pt idx="29">
                <c:v>12.632926267757135</c:v>
              </c:pt>
              <c:pt idx="30">
                <c:v>14.17766728246708</c:v>
              </c:pt>
              <c:pt idx="31">
                <c:v>16.099427216892494</c:v>
              </c:pt>
              <c:pt idx="32">
                <c:v>16.826811699431342</c:v>
              </c:pt>
              <c:pt idx="33">
                <c:v>17.967795381094625</c:v>
              </c:pt>
              <c:pt idx="34">
                <c:v>19.56690230746143</c:v>
              </c:pt>
              <c:pt idx="35">
                <c:v>21.12940611457933</c:v>
              </c:pt>
              <c:pt idx="36">
                <c:v>22.802217156002605</c:v>
              </c:pt>
              <c:pt idx="37">
                <c:v>24.717890579957626</c:v>
              </c:pt>
              <c:pt idx="38">
                <c:v>26.815500357191528</c:v>
              </c:pt>
              <c:pt idx="39">
                <c:v>29.09455497511423</c:v>
              </c:pt>
              <c:pt idx="40">
                <c:v>31.577785351743238</c:v>
              </c:pt>
              <c:pt idx="41">
                <c:v>34.274562759716325</c:v>
              </c:pt>
              <c:pt idx="42">
                <c:v>37.19978355221256</c:v>
              </c:pt>
              <c:pt idx="43">
                <c:v>40.361823886939</c:v>
              </c:pt>
              <c:pt idx="44">
                <c:v>43.789590010864046</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numLit>
          </c:val>
        </c:ser>
        <c:ser>
          <c:idx val="3"/>
          <c:order val="3"/>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1">
                <c:v>90</c:v>
              </c:pt>
              <c:pt idx="2">
                <c:v>90</c:v>
              </c:pt>
              <c:pt idx="3">
                <c:v>90</c:v>
              </c:pt>
              <c:pt idx="4">
                <c:v>90</c:v>
              </c:pt>
              <c:pt idx="5">
                <c:v>90</c:v>
              </c:pt>
              <c:pt idx="6">
                <c:v>90</c:v>
              </c:pt>
              <c:pt idx="7">
                <c:v>90</c:v>
              </c:pt>
              <c:pt idx="8">
                <c:v>90</c:v>
              </c:pt>
              <c:pt idx="9">
                <c:v>90</c:v>
              </c:pt>
              <c:pt idx="10">
                <c:v>90</c:v>
              </c:pt>
              <c:pt idx="11">
                <c:v>81</c:v>
              </c:pt>
              <c:pt idx="12">
                <c:v>72</c:v>
              </c:pt>
              <c:pt idx="13">
                <c:v>62.99999999999999</c:v>
              </c:pt>
              <c:pt idx="14">
                <c:v>54</c:v>
              </c:pt>
              <c:pt idx="15">
                <c:v>45</c:v>
              </c:pt>
              <c:pt idx="16">
                <c:v>36</c:v>
              </c:pt>
              <c:pt idx="17">
                <c:v>27</c:v>
              </c:pt>
              <c:pt idx="18">
                <c:v>18</c:v>
              </c:pt>
              <c:pt idx="19">
                <c:v>9</c:v>
              </c:pt>
              <c:pt idx="20">
                <c:v>0.8979970128324011</c:v>
              </c:pt>
              <c:pt idx="21">
                <c:v>7.716024096324012</c:v>
              </c:pt>
              <c:pt idx="22">
                <c:v>12.802234541448025</c:v>
              </c:pt>
              <c:pt idx="23">
                <c:v>15.227247628281315</c:v>
              </c:pt>
              <c:pt idx="24">
                <c:v>16.982252697829686</c:v>
              </c:pt>
              <c:pt idx="25">
                <c:v>18.76536974502305</c:v>
              </c:pt>
              <c:pt idx="26">
                <c:v>20.64556056193791</c:v>
              </c:pt>
              <c:pt idx="27">
                <c:v>22.753083013324588</c:v>
              </c:pt>
              <c:pt idx="28">
                <c:v>25.26585253551427</c:v>
              </c:pt>
              <c:pt idx="29">
                <c:v>28.35533456493416</c:v>
              </c:pt>
              <c:pt idx="30">
                <c:v>32.19885443378499</c:v>
              </c:pt>
              <c:pt idx="31">
                <c:v>33.653623398862685</c:v>
              </c:pt>
              <c:pt idx="32">
                <c:v>35.93559076218925</c:v>
              </c:pt>
              <c:pt idx="33">
                <c:v>39.13380461492286</c:v>
              </c:pt>
              <c:pt idx="34">
                <c:v>42.25881222915866</c:v>
              </c:pt>
              <c:pt idx="35">
                <c:v>45.60443431200521</c:v>
              </c:pt>
              <c:pt idx="36">
                <c:v>49.43578115991525</c:v>
              </c:pt>
              <c:pt idx="37">
                <c:v>53.631000714383056</c:v>
              </c:pt>
              <c:pt idx="38">
                <c:v>58.18910995022846</c:v>
              </c:pt>
              <c:pt idx="39">
                <c:v>63.155570703486475</c:v>
              </c:pt>
              <c:pt idx="40">
                <c:v>68.54912551943265</c:v>
              </c:pt>
              <c:pt idx="41">
                <c:v>74.39956710442512</c:v>
              </c:pt>
              <c:pt idx="42">
                <c:v>80.723647773878</c:v>
              </c:pt>
              <c:pt idx="43">
                <c:v>87.57918002172809</c:v>
              </c:pt>
              <c:pt idx="44">
                <c:v>90</c:v>
              </c:pt>
              <c:pt idx="45">
                <c:v>90</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pt idx="62">
                <c:v>90</c:v>
              </c:pt>
              <c:pt idx="63">
                <c:v>90</c:v>
              </c:pt>
              <c:pt idx="64">
                <c:v>90</c:v>
              </c:pt>
              <c:pt idx="65">
                <c:v>90</c:v>
              </c:pt>
              <c:pt idx="66">
                <c:v>90</c:v>
              </c:pt>
              <c:pt idx="67">
                <c:v>90</c:v>
              </c:pt>
              <c:pt idx="68">
                <c:v>90</c:v>
              </c:pt>
              <c:pt idx="69">
                <c:v>90</c:v>
              </c:pt>
              <c:pt idx="70">
                <c:v>90</c:v>
              </c:pt>
              <c:pt idx="71">
                <c:v>90</c:v>
              </c:pt>
              <c:pt idx="72">
                <c:v>90</c:v>
              </c:pt>
              <c:pt idx="73">
                <c:v>90</c:v>
              </c:pt>
              <c:pt idx="74">
                <c:v>90</c:v>
              </c:pt>
              <c:pt idx="75">
                <c:v>90</c:v>
              </c:pt>
              <c:pt idx="76">
                <c:v>90</c:v>
              </c:pt>
              <c:pt idx="77">
                <c:v>90</c:v>
              </c:pt>
              <c:pt idx="78">
                <c:v>90</c:v>
              </c:pt>
              <c:pt idx="79">
                <c:v>90</c:v>
              </c:pt>
              <c:pt idx="80">
                <c:v>90</c:v>
              </c:pt>
              <c:pt idx="81">
                <c:v>90</c:v>
              </c:pt>
              <c:pt idx="82">
                <c:v>90</c:v>
              </c:pt>
              <c:pt idx="83">
                <c:v>90</c:v>
              </c:pt>
              <c:pt idx="84">
                <c:v>90</c:v>
              </c:pt>
              <c:pt idx="85">
                <c:v>90</c:v>
              </c:pt>
              <c:pt idx="86">
                <c:v>90</c:v>
              </c:pt>
              <c:pt idx="87">
                <c:v>90</c:v>
              </c:pt>
              <c:pt idx="88">
                <c:v>90</c:v>
              </c:pt>
              <c:pt idx="89">
                <c:v>90</c:v>
              </c:pt>
              <c:pt idx="90">
                <c:v>90</c:v>
              </c:pt>
              <c:pt idx="91">
                <c:v>90</c:v>
              </c:pt>
              <c:pt idx="92">
                <c:v>90</c:v>
              </c:pt>
              <c:pt idx="93">
                <c:v>90</c:v>
              </c:pt>
              <c:pt idx="94">
                <c:v>90</c:v>
              </c:pt>
              <c:pt idx="95">
                <c:v>90</c:v>
              </c:pt>
              <c:pt idx="96">
                <c:v>90</c:v>
              </c:pt>
              <c:pt idx="97">
                <c:v>90</c:v>
              </c:pt>
              <c:pt idx="98">
                <c:v>90</c:v>
              </c:pt>
              <c:pt idx="99">
                <c:v>90</c:v>
              </c:pt>
              <c:pt idx="100">
                <c:v>90</c:v>
              </c:pt>
            </c:numLit>
          </c:val>
        </c:ser>
        <c:overlap val="100"/>
        <c:axId val="29671349"/>
        <c:axId val="65715550"/>
      </c:barChart>
      <c:catAx>
        <c:axId val="29671349"/>
        <c:scaling>
          <c:orientation val="minMax"/>
        </c:scaling>
        <c:axPos val="b"/>
        <c:delete val="0"/>
        <c:numFmt formatCode="General" sourceLinked="1"/>
        <c:majorTickMark val="in"/>
        <c:minorTickMark val="none"/>
        <c:tickLblPos val="nextTo"/>
        <c:crossAx val="65715550"/>
        <c:crosses val="autoZero"/>
        <c:auto val="0"/>
        <c:lblOffset val="100"/>
        <c:noMultiLvlLbl val="0"/>
      </c:catAx>
      <c:valAx>
        <c:axId val="65715550"/>
        <c:scaling>
          <c:orientation val="minMax"/>
        </c:scaling>
        <c:axPos val="l"/>
        <c:delete val="0"/>
        <c:numFmt formatCode="General" sourceLinked="1"/>
        <c:majorTickMark val="in"/>
        <c:minorTickMark val="none"/>
        <c:tickLblPos val="nextTo"/>
        <c:crossAx val="29671349"/>
        <c:crossesAt val="1"/>
        <c:crossBetween val="between"/>
        <c:dispUnits/>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14</xdr:col>
      <xdr:colOff>552450</xdr:colOff>
      <xdr:row>47</xdr:row>
      <xdr:rowOff>0</xdr:rowOff>
    </xdr:to>
    <xdr:sp>
      <xdr:nvSpPr>
        <xdr:cNvPr id="1" name="TextBox 1"/>
        <xdr:cNvSpPr txBox="1">
          <a:spLocks noChangeArrowheads="1"/>
        </xdr:cNvSpPr>
      </xdr:nvSpPr>
      <xdr:spPr>
        <a:xfrm>
          <a:off x="104775" y="104775"/>
          <a:ext cx="8972550" cy="7505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Moffat Models for Peregrines (</a:t>
          </a:r>
          <a:r>
            <a:rPr lang="en-US" cap="none" sz="1100" b="1" i="1" u="none" baseline="0">
              <a:latin typeface="Arial"/>
              <a:ea typeface="Arial"/>
              <a:cs typeface="Arial"/>
            </a:rPr>
            <a:t>Falco peregrinus</a:t>
          </a:r>
          <a:r>
            <a:rPr lang="en-US" cap="none" sz="1100" b="1" i="0" u="none" baseline="0">
              <a:latin typeface="Arial"/>
              <a:ea typeface="Arial"/>
              <a:cs typeface="Arial"/>
            </a:rPr>
            <a:t>)</a:t>
          </a:r>
          <a:r>
            <a:rPr lang="en-US" cap="none" sz="1600" b="0" i="0" u="none" baseline="0">
              <a:latin typeface="Arial"/>
              <a:ea typeface="Arial"/>
              <a:cs typeface="Arial"/>
            </a:rPr>
            <a:t>
</a:t>
          </a:r>
          <a:r>
            <a:rPr lang="en-US" cap="none" sz="1000" b="0" i="0" u="none" baseline="0">
              <a:latin typeface="Arial"/>
              <a:ea typeface="Arial"/>
              <a:cs typeface="Arial"/>
            </a:rPr>
            <a:t>This file contains three simple ways to model peregrine population dynamics. If you have any trouble understanding how to use the models, or would like to share ideas about how to improve them, feel free to email me (Grainger Hunt) at grainger@peregrinefund.org or phone me at 530-336-7281. I also have models available on request for bald and golden eagles and for small owls that may breed in their first year. 
Note: In case you're unfamiliar with Excel, you are looking at the first of four worksheets accessed by the tabs near the bottom of the screen.  Try clicking on the one that says "Moffat's Table."  Be sure to first make a backup copy of this file in case you accidentally spoil one of the cell formulas.
Recommended Citation: Hunt, W.Grainger. 2003. Moffat models for raptors: peregrine falcons (Version 1). The Peregrine Fund Publications, Boise, Idaho. USA.</a:t>
          </a:r>
          <a:r>
            <a:rPr lang="en-US" cap="none" sz="1100" b="0" i="0" u="none" baseline="0">
              <a:latin typeface="Arial"/>
              <a:ea typeface="Arial"/>
              <a:cs typeface="Arial"/>
            </a:rPr>
            <a:t>
</a:t>
          </a:r>
          <a:r>
            <a:rPr lang="en-US" cap="none" sz="1000" b="1" i="0" u="sng" baseline="0">
              <a:latin typeface="Arial"/>
              <a:ea typeface="Arial"/>
              <a:cs typeface="Arial"/>
            </a:rPr>
            <a:t>Moffat's Table</a:t>
          </a:r>
          <a:r>
            <a:rPr lang="en-US" cap="none" sz="1000" b="0" i="0" u="none" baseline="0">
              <a:latin typeface="Arial"/>
              <a:ea typeface="Arial"/>
              <a:cs typeface="Arial"/>
            </a:rPr>
            <a:t> - This sheet models a population in which survival and reproductive rates are high enough to produce floaters at Moffat's equilibrium, i.e., there are not enough cliff sites (SBL's) available to accommodate all accumulating adults (see Hunt 1998). The rows in Moffat's Table display the survivorship schedule for each yearly cohort, while columns show population age structure (at fledging time) for each year. Moffat's table allows one to create equilibrium scenarios resulting from annual variation in vital rates; these are manipulated by "tweak factors" along the left edge of the table. A tweak factor of 0.5 in a particular year reduces its corresponding vital parameter by 50%, etc. A series of tweak factors could, for example, mimic the effects of annual weather cycles on the reproductive rate. Strengths of Moffat's table include its transparency and its accommodation of stochastic and programmable events. I recommend that you examine the formulas in the cells to see how the whole thing works; that way, you can tailor the model for any site-dependent species. A limitation of the model, as written, is that it does not allow for variation in site quality. Whereas this does not affect equilibrium so long as there are floaters, a decline rate would not be properly reflected if breeders gravitate to high quality sites during the decline. Interested users might try formulating cohort tweak factors as "if ..., then..." statements conditional upon the list of breeder numbers at the bottom of the sheet. Another limitation of Moffat's Table, as written, is that it does not accommodate a difference in floater and breeder survival rates (nor does any matrix model I have seen). Again, doing so may be possible with conditional statements. I have set the maximum longevity of peregrines in this model at 18 years, and maturity at 2 years of age (the spring of the second molt).
</a:t>
          </a:r>
          <a:r>
            <a:rPr lang="en-US" cap="none" sz="1000" b="1" i="0" u="sng" baseline="0">
              <a:latin typeface="Arial"/>
              <a:ea typeface="Arial"/>
              <a:cs typeface="Arial"/>
            </a:rPr>
            <a:t>Stable Age Moffat Model</a:t>
          </a:r>
          <a:r>
            <a:rPr lang="en-US" cap="none" sz="1000" b="0" i="0" u="none" baseline="0">
              <a:latin typeface="Arial"/>
              <a:ea typeface="Arial"/>
              <a:cs typeface="Arial"/>
            </a:rPr>
            <a:t> - This simple deterministic model assumes that vital rates remain constant from year to year. It will therefore give the same result as Moffat's Table when all tweak factors equal one and maximum longevity is the same in both models. However, the algebraic model has the advantage of allowing the user to experiment with different longevities. Doing so in Moffat's table would require one to add or subtract cells to each of the cohort survivorship rows. 
</a:t>
          </a:r>
          <a:r>
            <a:rPr lang="en-US" cap="none" sz="1000" b="1" i="0" u="sng" baseline="0">
              <a:latin typeface="Arial"/>
              <a:ea typeface="Arial"/>
              <a:cs typeface="Arial"/>
            </a:rPr>
            <a:t>Growth</a:t>
          </a:r>
          <a:r>
            <a:rPr lang="en-US" cap="none" sz="1000" b="0" i="0" u="none" baseline="0">
              <a:latin typeface="Arial"/>
              <a:ea typeface="Arial"/>
              <a:cs typeface="Arial"/>
            </a:rPr>
            <a:t> - This deterministic model allows one to calculate "lambda," the potential annual rate of change in population size that would obtain if all individuals acquire territories upon reaching maturity and vital rates remain constant from year to year. Note that there are no floaters in this scenario because there is no limit to the number of SBLs . The primary limitation to this model, like Moffat's Table and most growth models, is that the decline rate does not take into consideration the possibility of adult gravitation to high quality sites as the population declines. Such behavior may be common in nature, so a "tweaking" of the reproductive rate conditional upon population size would be a welcome option for this model.
</a:t>
          </a:r>
          <a:r>
            <a:rPr lang="en-US" cap="none" sz="1000" b="1" i="0" u="sng" baseline="0">
              <a:latin typeface="Arial"/>
              <a:ea typeface="Arial"/>
              <a:cs typeface="Arial"/>
            </a:rPr>
            <a:t>References</a:t>
          </a:r>
          <a:r>
            <a:rPr lang="en-US" cap="none" sz="1000" b="0" i="0" u="none" baseline="0">
              <a:latin typeface="Arial"/>
              <a:ea typeface="Arial"/>
              <a:cs typeface="Arial"/>
            </a:rPr>
            <a:t> -
Hunt, W.Grainger.  1998.  Raptor floaters at Moffat’s equilibrium.  Oikos  82(1):191-197.
Hunt, W.Grainger. and Peter.R. Law. 2000. Site-dependent regulation of population size: comment. Ecology 81:1162-1165.
</a:t>
          </a:r>
          <a:r>
            <a:rPr lang="en-US" cap="none" sz="1200" b="0" i="0" u="none" baseline="0">
              <a:latin typeface="Arial"/>
              <a:ea typeface="Arial"/>
              <a:cs typeface="Arial"/>
            </a:rPr>
            <a:t>
</a:t>
          </a:r>
          <a:r>
            <a:rPr lang="en-US" cap="none" sz="1000" b="0" i="0" u="none" baseline="0">
              <a:latin typeface="Arial"/>
              <a:ea typeface="Arial"/>
              <a:cs typeface="Arial"/>
            </a:rPr>
            <a:t>Moffat, C.B. 1903. The spring rivalry of birds: some views on the limit to multiplication. Irish Naturalist 12:152-166.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8</xdr:row>
      <xdr:rowOff>95250</xdr:rowOff>
    </xdr:from>
    <xdr:to>
      <xdr:col>26</xdr:col>
      <xdr:colOff>161925</xdr:colOff>
      <xdr:row>10</xdr:row>
      <xdr:rowOff>0</xdr:rowOff>
    </xdr:to>
    <xdr:sp>
      <xdr:nvSpPr>
        <xdr:cNvPr id="1" name="Line 1"/>
        <xdr:cNvSpPr>
          <a:spLocks/>
        </xdr:cNvSpPr>
      </xdr:nvSpPr>
      <xdr:spPr>
        <a:xfrm>
          <a:off x="9963150" y="139065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39</xdr:row>
      <xdr:rowOff>57150</xdr:rowOff>
    </xdr:from>
    <xdr:to>
      <xdr:col>26</xdr:col>
      <xdr:colOff>152400</xdr:colOff>
      <xdr:row>42</xdr:row>
      <xdr:rowOff>95250</xdr:rowOff>
    </xdr:to>
    <xdr:sp>
      <xdr:nvSpPr>
        <xdr:cNvPr id="2" name="Line 2"/>
        <xdr:cNvSpPr>
          <a:spLocks/>
        </xdr:cNvSpPr>
      </xdr:nvSpPr>
      <xdr:spPr>
        <a:xfrm>
          <a:off x="9953625" y="6429375"/>
          <a:ext cx="0" cy="523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137</xdr:row>
      <xdr:rowOff>85725</xdr:rowOff>
    </xdr:from>
    <xdr:to>
      <xdr:col>6</xdr:col>
      <xdr:colOff>400050</xdr:colOff>
      <xdr:row>137</xdr:row>
      <xdr:rowOff>85725</xdr:rowOff>
    </xdr:to>
    <xdr:sp>
      <xdr:nvSpPr>
        <xdr:cNvPr id="3" name="Line 3"/>
        <xdr:cNvSpPr>
          <a:spLocks/>
        </xdr:cNvSpPr>
      </xdr:nvSpPr>
      <xdr:spPr>
        <a:xfrm>
          <a:off x="2428875" y="22326600"/>
          <a:ext cx="7905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122</xdr:row>
      <xdr:rowOff>123825</xdr:rowOff>
    </xdr:from>
    <xdr:to>
      <xdr:col>23</xdr:col>
      <xdr:colOff>142875</xdr:colOff>
      <xdr:row>127</xdr:row>
      <xdr:rowOff>0</xdr:rowOff>
    </xdr:to>
    <xdr:sp>
      <xdr:nvSpPr>
        <xdr:cNvPr id="4" name="Line 4"/>
        <xdr:cNvSpPr>
          <a:spLocks/>
        </xdr:cNvSpPr>
      </xdr:nvSpPr>
      <xdr:spPr>
        <a:xfrm flipV="1">
          <a:off x="8943975" y="19935825"/>
          <a:ext cx="0" cy="685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81</xdr:row>
      <xdr:rowOff>57150</xdr:rowOff>
    </xdr:from>
    <xdr:to>
      <xdr:col>23</xdr:col>
      <xdr:colOff>161925</xdr:colOff>
      <xdr:row>85</xdr:row>
      <xdr:rowOff>47625</xdr:rowOff>
    </xdr:to>
    <xdr:sp>
      <xdr:nvSpPr>
        <xdr:cNvPr id="5" name="Line 5"/>
        <xdr:cNvSpPr>
          <a:spLocks/>
        </xdr:cNvSpPr>
      </xdr:nvSpPr>
      <xdr:spPr>
        <a:xfrm flipV="1">
          <a:off x="8963025" y="13230225"/>
          <a:ext cx="0" cy="638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86</xdr:row>
      <xdr:rowOff>76200</xdr:rowOff>
    </xdr:from>
    <xdr:to>
      <xdr:col>22</xdr:col>
      <xdr:colOff>228600</xdr:colOff>
      <xdr:row>86</xdr:row>
      <xdr:rowOff>76200</xdr:rowOff>
    </xdr:to>
    <xdr:sp>
      <xdr:nvSpPr>
        <xdr:cNvPr id="6" name="Line 6"/>
        <xdr:cNvSpPr>
          <a:spLocks/>
        </xdr:cNvSpPr>
      </xdr:nvSpPr>
      <xdr:spPr>
        <a:xfrm flipH="1">
          <a:off x="8324850" y="1405890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61</xdr:row>
      <xdr:rowOff>76200</xdr:rowOff>
    </xdr:from>
    <xdr:to>
      <xdr:col>23</xdr:col>
      <xdr:colOff>161925</xdr:colOff>
      <xdr:row>67</xdr:row>
      <xdr:rowOff>47625</xdr:rowOff>
    </xdr:to>
    <xdr:sp>
      <xdr:nvSpPr>
        <xdr:cNvPr id="7" name="Line 7"/>
        <xdr:cNvSpPr>
          <a:spLocks/>
        </xdr:cNvSpPr>
      </xdr:nvSpPr>
      <xdr:spPr>
        <a:xfrm flipV="1">
          <a:off x="8963025" y="10010775"/>
          <a:ext cx="0" cy="942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68</xdr:row>
      <xdr:rowOff>76200</xdr:rowOff>
    </xdr:from>
    <xdr:to>
      <xdr:col>22</xdr:col>
      <xdr:colOff>228600</xdr:colOff>
      <xdr:row>68</xdr:row>
      <xdr:rowOff>76200</xdr:rowOff>
    </xdr:to>
    <xdr:sp>
      <xdr:nvSpPr>
        <xdr:cNvPr id="8" name="Line 8"/>
        <xdr:cNvSpPr>
          <a:spLocks/>
        </xdr:cNvSpPr>
      </xdr:nvSpPr>
      <xdr:spPr>
        <a:xfrm flipH="1">
          <a:off x="8324850" y="1114425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50</xdr:row>
      <xdr:rowOff>85725</xdr:rowOff>
    </xdr:from>
    <xdr:to>
      <xdr:col>22</xdr:col>
      <xdr:colOff>257175</xdr:colOff>
      <xdr:row>50</xdr:row>
      <xdr:rowOff>85725</xdr:rowOff>
    </xdr:to>
    <xdr:sp>
      <xdr:nvSpPr>
        <xdr:cNvPr id="9" name="Line 9"/>
        <xdr:cNvSpPr>
          <a:spLocks/>
        </xdr:cNvSpPr>
      </xdr:nvSpPr>
      <xdr:spPr>
        <a:xfrm flipH="1">
          <a:off x="8324850" y="823912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99</xdr:row>
      <xdr:rowOff>66675</xdr:rowOff>
    </xdr:from>
    <xdr:to>
      <xdr:col>23</xdr:col>
      <xdr:colOff>161925</xdr:colOff>
      <xdr:row>106</xdr:row>
      <xdr:rowOff>47625</xdr:rowOff>
    </xdr:to>
    <xdr:sp>
      <xdr:nvSpPr>
        <xdr:cNvPr id="10" name="Line 10"/>
        <xdr:cNvSpPr>
          <a:spLocks/>
        </xdr:cNvSpPr>
      </xdr:nvSpPr>
      <xdr:spPr>
        <a:xfrm flipV="1">
          <a:off x="8963025" y="16154400"/>
          <a:ext cx="0" cy="11144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76</xdr:row>
      <xdr:rowOff>152400</xdr:rowOff>
    </xdr:from>
    <xdr:to>
      <xdr:col>26</xdr:col>
      <xdr:colOff>152400</xdr:colOff>
      <xdr:row>83</xdr:row>
      <xdr:rowOff>142875</xdr:rowOff>
    </xdr:to>
    <xdr:sp>
      <xdr:nvSpPr>
        <xdr:cNvPr id="11" name="Line 11"/>
        <xdr:cNvSpPr>
          <a:spLocks/>
        </xdr:cNvSpPr>
      </xdr:nvSpPr>
      <xdr:spPr>
        <a:xfrm>
          <a:off x="9953625" y="12515850"/>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109</xdr:row>
      <xdr:rowOff>85725</xdr:rowOff>
    </xdr:from>
    <xdr:to>
      <xdr:col>26</xdr:col>
      <xdr:colOff>142875</xdr:colOff>
      <xdr:row>117</xdr:row>
      <xdr:rowOff>85725</xdr:rowOff>
    </xdr:to>
    <xdr:sp>
      <xdr:nvSpPr>
        <xdr:cNvPr id="12" name="Line 12"/>
        <xdr:cNvSpPr>
          <a:spLocks/>
        </xdr:cNvSpPr>
      </xdr:nvSpPr>
      <xdr:spPr>
        <a:xfrm>
          <a:off x="9944100" y="17792700"/>
          <a:ext cx="0" cy="1295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41</xdr:row>
      <xdr:rowOff>66675</xdr:rowOff>
    </xdr:from>
    <xdr:to>
      <xdr:col>19</xdr:col>
      <xdr:colOff>276225</xdr:colOff>
      <xdr:row>56</xdr:row>
      <xdr:rowOff>104775</xdr:rowOff>
    </xdr:to>
    <xdr:graphicFrame>
      <xdr:nvGraphicFramePr>
        <xdr:cNvPr id="13" name="Chart 13"/>
        <xdr:cNvGraphicFramePr/>
      </xdr:nvGraphicFramePr>
      <xdr:xfrm>
        <a:off x="3448050" y="6762750"/>
        <a:ext cx="4295775" cy="2466975"/>
      </xdr:xfrm>
      <a:graphic>
        <a:graphicData uri="http://schemas.openxmlformats.org/drawingml/2006/chart">
          <c:chart xmlns:c="http://schemas.openxmlformats.org/drawingml/2006/chart" r:id="rId1"/>
        </a:graphicData>
      </a:graphic>
    </xdr:graphicFrame>
    <xdr:clientData/>
  </xdr:twoCellAnchor>
  <xdr:twoCellAnchor>
    <xdr:from>
      <xdr:col>26</xdr:col>
      <xdr:colOff>161925</xdr:colOff>
      <xdr:row>8</xdr:row>
      <xdr:rowOff>95250</xdr:rowOff>
    </xdr:from>
    <xdr:to>
      <xdr:col>26</xdr:col>
      <xdr:colOff>161925</xdr:colOff>
      <xdr:row>10</xdr:row>
      <xdr:rowOff>0</xdr:rowOff>
    </xdr:to>
    <xdr:sp>
      <xdr:nvSpPr>
        <xdr:cNvPr id="14" name="Line 14"/>
        <xdr:cNvSpPr>
          <a:spLocks/>
        </xdr:cNvSpPr>
      </xdr:nvSpPr>
      <xdr:spPr>
        <a:xfrm>
          <a:off x="9963150" y="139065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39</xdr:row>
      <xdr:rowOff>57150</xdr:rowOff>
    </xdr:from>
    <xdr:to>
      <xdr:col>26</xdr:col>
      <xdr:colOff>152400</xdr:colOff>
      <xdr:row>42</xdr:row>
      <xdr:rowOff>95250</xdr:rowOff>
    </xdr:to>
    <xdr:sp>
      <xdr:nvSpPr>
        <xdr:cNvPr id="15" name="Line 15"/>
        <xdr:cNvSpPr>
          <a:spLocks/>
        </xdr:cNvSpPr>
      </xdr:nvSpPr>
      <xdr:spPr>
        <a:xfrm>
          <a:off x="9953625" y="6429375"/>
          <a:ext cx="0" cy="523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137</xdr:row>
      <xdr:rowOff>85725</xdr:rowOff>
    </xdr:from>
    <xdr:to>
      <xdr:col>6</xdr:col>
      <xdr:colOff>400050</xdr:colOff>
      <xdr:row>137</xdr:row>
      <xdr:rowOff>85725</xdr:rowOff>
    </xdr:to>
    <xdr:sp>
      <xdr:nvSpPr>
        <xdr:cNvPr id="16" name="Line 16"/>
        <xdr:cNvSpPr>
          <a:spLocks/>
        </xdr:cNvSpPr>
      </xdr:nvSpPr>
      <xdr:spPr>
        <a:xfrm>
          <a:off x="2428875" y="22326600"/>
          <a:ext cx="7905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122</xdr:row>
      <xdr:rowOff>123825</xdr:rowOff>
    </xdr:from>
    <xdr:to>
      <xdr:col>23</xdr:col>
      <xdr:colOff>142875</xdr:colOff>
      <xdr:row>127</xdr:row>
      <xdr:rowOff>0</xdr:rowOff>
    </xdr:to>
    <xdr:sp>
      <xdr:nvSpPr>
        <xdr:cNvPr id="17" name="Line 17"/>
        <xdr:cNvSpPr>
          <a:spLocks/>
        </xdr:cNvSpPr>
      </xdr:nvSpPr>
      <xdr:spPr>
        <a:xfrm flipV="1">
          <a:off x="8943975" y="19935825"/>
          <a:ext cx="0" cy="685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81</xdr:row>
      <xdr:rowOff>57150</xdr:rowOff>
    </xdr:from>
    <xdr:to>
      <xdr:col>23</xdr:col>
      <xdr:colOff>161925</xdr:colOff>
      <xdr:row>85</xdr:row>
      <xdr:rowOff>47625</xdr:rowOff>
    </xdr:to>
    <xdr:sp>
      <xdr:nvSpPr>
        <xdr:cNvPr id="18" name="Line 18"/>
        <xdr:cNvSpPr>
          <a:spLocks/>
        </xdr:cNvSpPr>
      </xdr:nvSpPr>
      <xdr:spPr>
        <a:xfrm flipV="1">
          <a:off x="8963025" y="13230225"/>
          <a:ext cx="0" cy="638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86</xdr:row>
      <xdr:rowOff>76200</xdr:rowOff>
    </xdr:from>
    <xdr:to>
      <xdr:col>22</xdr:col>
      <xdr:colOff>228600</xdr:colOff>
      <xdr:row>86</xdr:row>
      <xdr:rowOff>76200</xdr:rowOff>
    </xdr:to>
    <xdr:sp>
      <xdr:nvSpPr>
        <xdr:cNvPr id="19" name="Line 19"/>
        <xdr:cNvSpPr>
          <a:spLocks/>
        </xdr:cNvSpPr>
      </xdr:nvSpPr>
      <xdr:spPr>
        <a:xfrm flipH="1">
          <a:off x="8324850" y="1405890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61</xdr:row>
      <xdr:rowOff>76200</xdr:rowOff>
    </xdr:from>
    <xdr:to>
      <xdr:col>23</xdr:col>
      <xdr:colOff>161925</xdr:colOff>
      <xdr:row>67</xdr:row>
      <xdr:rowOff>47625</xdr:rowOff>
    </xdr:to>
    <xdr:sp>
      <xdr:nvSpPr>
        <xdr:cNvPr id="20" name="Line 20"/>
        <xdr:cNvSpPr>
          <a:spLocks/>
        </xdr:cNvSpPr>
      </xdr:nvSpPr>
      <xdr:spPr>
        <a:xfrm flipV="1">
          <a:off x="8963025" y="10010775"/>
          <a:ext cx="0" cy="9429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68</xdr:row>
      <xdr:rowOff>76200</xdr:rowOff>
    </xdr:from>
    <xdr:to>
      <xdr:col>22</xdr:col>
      <xdr:colOff>228600</xdr:colOff>
      <xdr:row>68</xdr:row>
      <xdr:rowOff>76200</xdr:rowOff>
    </xdr:to>
    <xdr:sp>
      <xdr:nvSpPr>
        <xdr:cNvPr id="21" name="Line 21"/>
        <xdr:cNvSpPr>
          <a:spLocks/>
        </xdr:cNvSpPr>
      </xdr:nvSpPr>
      <xdr:spPr>
        <a:xfrm flipH="1">
          <a:off x="8324850" y="1114425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50</xdr:row>
      <xdr:rowOff>85725</xdr:rowOff>
    </xdr:from>
    <xdr:to>
      <xdr:col>22</xdr:col>
      <xdr:colOff>257175</xdr:colOff>
      <xdr:row>50</xdr:row>
      <xdr:rowOff>85725</xdr:rowOff>
    </xdr:to>
    <xdr:sp>
      <xdr:nvSpPr>
        <xdr:cNvPr id="22" name="Line 22"/>
        <xdr:cNvSpPr>
          <a:spLocks/>
        </xdr:cNvSpPr>
      </xdr:nvSpPr>
      <xdr:spPr>
        <a:xfrm flipH="1">
          <a:off x="8324850" y="823912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99</xdr:row>
      <xdr:rowOff>66675</xdr:rowOff>
    </xdr:from>
    <xdr:to>
      <xdr:col>23</xdr:col>
      <xdr:colOff>161925</xdr:colOff>
      <xdr:row>106</xdr:row>
      <xdr:rowOff>47625</xdr:rowOff>
    </xdr:to>
    <xdr:sp>
      <xdr:nvSpPr>
        <xdr:cNvPr id="23" name="Line 23"/>
        <xdr:cNvSpPr>
          <a:spLocks/>
        </xdr:cNvSpPr>
      </xdr:nvSpPr>
      <xdr:spPr>
        <a:xfrm flipV="1">
          <a:off x="8963025" y="16154400"/>
          <a:ext cx="0" cy="11144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76</xdr:row>
      <xdr:rowOff>152400</xdr:rowOff>
    </xdr:from>
    <xdr:to>
      <xdr:col>26</xdr:col>
      <xdr:colOff>152400</xdr:colOff>
      <xdr:row>83</xdr:row>
      <xdr:rowOff>142875</xdr:rowOff>
    </xdr:to>
    <xdr:sp>
      <xdr:nvSpPr>
        <xdr:cNvPr id="24" name="Line 24"/>
        <xdr:cNvSpPr>
          <a:spLocks/>
        </xdr:cNvSpPr>
      </xdr:nvSpPr>
      <xdr:spPr>
        <a:xfrm>
          <a:off x="9953625" y="12515850"/>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109</xdr:row>
      <xdr:rowOff>85725</xdr:rowOff>
    </xdr:from>
    <xdr:to>
      <xdr:col>26</xdr:col>
      <xdr:colOff>142875</xdr:colOff>
      <xdr:row>117</xdr:row>
      <xdr:rowOff>85725</xdr:rowOff>
    </xdr:to>
    <xdr:sp>
      <xdr:nvSpPr>
        <xdr:cNvPr id="25" name="Line 25"/>
        <xdr:cNvSpPr>
          <a:spLocks/>
        </xdr:cNvSpPr>
      </xdr:nvSpPr>
      <xdr:spPr>
        <a:xfrm>
          <a:off x="9944100" y="17792700"/>
          <a:ext cx="0" cy="1295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137</xdr:row>
      <xdr:rowOff>76200</xdr:rowOff>
    </xdr:from>
    <xdr:to>
      <xdr:col>21</xdr:col>
      <xdr:colOff>190500</xdr:colOff>
      <xdr:row>137</xdr:row>
      <xdr:rowOff>76200</xdr:rowOff>
    </xdr:to>
    <xdr:sp>
      <xdr:nvSpPr>
        <xdr:cNvPr id="26" name="Line 26"/>
        <xdr:cNvSpPr>
          <a:spLocks/>
        </xdr:cNvSpPr>
      </xdr:nvSpPr>
      <xdr:spPr>
        <a:xfrm>
          <a:off x="7286625" y="22317075"/>
          <a:ext cx="10382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14</xdr:row>
      <xdr:rowOff>133350</xdr:rowOff>
    </xdr:from>
    <xdr:to>
      <xdr:col>3</xdr:col>
      <xdr:colOff>238125</xdr:colOff>
      <xdr:row>20</xdr:row>
      <xdr:rowOff>47625</xdr:rowOff>
    </xdr:to>
    <xdr:sp>
      <xdr:nvSpPr>
        <xdr:cNvPr id="27" name="Line 27"/>
        <xdr:cNvSpPr>
          <a:spLocks/>
        </xdr:cNvSpPr>
      </xdr:nvSpPr>
      <xdr:spPr>
        <a:xfrm>
          <a:off x="1457325" y="2438400"/>
          <a:ext cx="0" cy="876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23</xdr:row>
      <xdr:rowOff>38100</xdr:rowOff>
    </xdr:from>
    <xdr:to>
      <xdr:col>3</xdr:col>
      <xdr:colOff>238125</xdr:colOff>
      <xdr:row>28</xdr:row>
      <xdr:rowOff>85725</xdr:rowOff>
    </xdr:to>
    <xdr:sp>
      <xdr:nvSpPr>
        <xdr:cNvPr id="28" name="Line 28"/>
        <xdr:cNvSpPr>
          <a:spLocks/>
        </xdr:cNvSpPr>
      </xdr:nvSpPr>
      <xdr:spPr>
        <a:xfrm>
          <a:off x="1457325" y="3790950"/>
          <a:ext cx="0" cy="8572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32</xdr:row>
      <xdr:rowOff>76200</xdr:rowOff>
    </xdr:from>
    <xdr:to>
      <xdr:col>8</xdr:col>
      <xdr:colOff>171450</xdr:colOff>
      <xdr:row>32</xdr:row>
      <xdr:rowOff>76200</xdr:rowOff>
    </xdr:to>
    <xdr:sp>
      <xdr:nvSpPr>
        <xdr:cNvPr id="29" name="Line 29"/>
        <xdr:cNvSpPr>
          <a:spLocks/>
        </xdr:cNvSpPr>
      </xdr:nvSpPr>
      <xdr:spPr>
        <a:xfrm>
          <a:off x="3171825" y="53149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32</xdr:row>
      <xdr:rowOff>85725</xdr:rowOff>
    </xdr:from>
    <xdr:to>
      <xdr:col>16</xdr:col>
      <xdr:colOff>142875</xdr:colOff>
      <xdr:row>32</xdr:row>
      <xdr:rowOff>85725</xdr:rowOff>
    </xdr:to>
    <xdr:sp>
      <xdr:nvSpPr>
        <xdr:cNvPr id="30" name="Line 30"/>
        <xdr:cNvSpPr>
          <a:spLocks/>
        </xdr:cNvSpPr>
      </xdr:nvSpPr>
      <xdr:spPr>
        <a:xfrm>
          <a:off x="5676900" y="5324475"/>
          <a:ext cx="9334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171450</xdr:colOff>
      <xdr:row>32</xdr:row>
      <xdr:rowOff>85725</xdr:rowOff>
    </xdr:from>
    <xdr:to>
      <xdr:col>23</xdr:col>
      <xdr:colOff>66675</xdr:colOff>
      <xdr:row>32</xdr:row>
      <xdr:rowOff>85725</xdr:rowOff>
    </xdr:to>
    <xdr:sp>
      <xdr:nvSpPr>
        <xdr:cNvPr id="31" name="Line 31"/>
        <xdr:cNvSpPr>
          <a:spLocks/>
        </xdr:cNvSpPr>
      </xdr:nvSpPr>
      <xdr:spPr>
        <a:xfrm>
          <a:off x="7639050" y="5324475"/>
          <a:ext cx="12287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62</xdr:row>
      <xdr:rowOff>47625</xdr:rowOff>
    </xdr:from>
    <xdr:to>
      <xdr:col>19</xdr:col>
      <xdr:colOff>295275</xdr:colOff>
      <xdr:row>77</xdr:row>
      <xdr:rowOff>152400</xdr:rowOff>
    </xdr:to>
    <xdr:graphicFrame>
      <xdr:nvGraphicFramePr>
        <xdr:cNvPr id="32" name="Chart 32"/>
        <xdr:cNvGraphicFramePr/>
      </xdr:nvGraphicFramePr>
      <xdr:xfrm>
        <a:off x="3486150" y="10144125"/>
        <a:ext cx="4276725" cy="2533650"/>
      </xdr:xfrm>
      <a:graphic>
        <a:graphicData uri="http://schemas.openxmlformats.org/drawingml/2006/chart">
          <c:chart xmlns:c="http://schemas.openxmlformats.org/drawingml/2006/chart" r:id="rId2"/>
        </a:graphicData>
      </a:graphic>
    </xdr:graphicFrame>
    <xdr:clientData/>
  </xdr:twoCellAnchor>
  <xdr:twoCellAnchor>
    <xdr:from>
      <xdr:col>23</xdr:col>
      <xdr:colOff>161925</xdr:colOff>
      <xdr:row>131</xdr:row>
      <xdr:rowOff>19050</xdr:rowOff>
    </xdr:from>
    <xdr:to>
      <xdr:col>23</xdr:col>
      <xdr:colOff>161925</xdr:colOff>
      <xdr:row>134</xdr:row>
      <xdr:rowOff>66675</xdr:rowOff>
    </xdr:to>
    <xdr:sp>
      <xdr:nvSpPr>
        <xdr:cNvPr id="33" name="Line 34"/>
        <xdr:cNvSpPr>
          <a:spLocks/>
        </xdr:cNvSpPr>
      </xdr:nvSpPr>
      <xdr:spPr>
        <a:xfrm flipV="1">
          <a:off x="8963025" y="21288375"/>
          <a:ext cx="0" cy="533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82</xdr:row>
      <xdr:rowOff>85725</xdr:rowOff>
    </xdr:from>
    <xdr:to>
      <xdr:col>19</xdr:col>
      <xdr:colOff>266700</xdr:colOff>
      <xdr:row>96</xdr:row>
      <xdr:rowOff>47625</xdr:rowOff>
    </xdr:to>
    <xdr:graphicFrame>
      <xdr:nvGraphicFramePr>
        <xdr:cNvPr id="34" name="Chart 35"/>
        <xdr:cNvGraphicFramePr/>
      </xdr:nvGraphicFramePr>
      <xdr:xfrm>
        <a:off x="3562350" y="13420725"/>
        <a:ext cx="4171950" cy="2228850"/>
      </xdr:xfrm>
      <a:graphic>
        <a:graphicData uri="http://schemas.openxmlformats.org/drawingml/2006/chart">
          <c:chart xmlns:c="http://schemas.openxmlformats.org/drawingml/2006/chart" r:id="rId3"/>
        </a:graphicData>
      </a:graphic>
    </xdr:graphicFrame>
    <xdr:clientData/>
  </xdr:twoCellAnchor>
  <xdr:twoCellAnchor>
    <xdr:from>
      <xdr:col>28</xdr:col>
      <xdr:colOff>219075</xdr:colOff>
      <xdr:row>100</xdr:row>
      <xdr:rowOff>9525</xdr:rowOff>
    </xdr:from>
    <xdr:to>
      <xdr:col>55</xdr:col>
      <xdr:colOff>266700</xdr:colOff>
      <xdr:row>118</xdr:row>
      <xdr:rowOff>95250</xdr:rowOff>
    </xdr:to>
    <xdr:graphicFrame>
      <xdr:nvGraphicFramePr>
        <xdr:cNvPr id="35" name="Chart 36"/>
        <xdr:cNvGraphicFramePr/>
      </xdr:nvGraphicFramePr>
      <xdr:xfrm>
        <a:off x="10687050" y="16259175"/>
        <a:ext cx="9086850" cy="3000375"/>
      </xdr:xfrm>
      <a:graphic>
        <a:graphicData uri="http://schemas.openxmlformats.org/drawingml/2006/chart">
          <c:chart xmlns:c="http://schemas.openxmlformats.org/drawingml/2006/chart" r:id="rId4"/>
        </a:graphicData>
      </a:graphic>
    </xdr:graphicFrame>
    <xdr:clientData/>
  </xdr:twoCellAnchor>
  <xdr:twoCellAnchor>
    <xdr:from>
      <xdr:col>24</xdr:col>
      <xdr:colOff>152400</xdr:colOff>
      <xdr:row>108</xdr:row>
      <xdr:rowOff>76200</xdr:rowOff>
    </xdr:from>
    <xdr:to>
      <xdr:col>25</xdr:col>
      <xdr:colOff>219075</xdr:colOff>
      <xdr:row>108</xdr:row>
      <xdr:rowOff>76200</xdr:rowOff>
    </xdr:to>
    <xdr:sp>
      <xdr:nvSpPr>
        <xdr:cNvPr id="36" name="Line 37"/>
        <xdr:cNvSpPr>
          <a:spLocks/>
        </xdr:cNvSpPr>
      </xdr:nvSpPr>
      <xdr:spPr>
        <a:xfrm>
          <a:off x="9286875" y="1762125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7</xdr:row>
      <xdr:rowOff>76200</xdr:rowOff>
    </xdr:from>
    <xdr:to>
      <xdr:col>19</xdr:col>
      <xdr:colOff>276225</xdr:colOff>
      <xdr:row>7</xdr:row>
      <xdr:rowOff>76200</xdr:rowOff>
    </xdr:to>
    <xdr:sp>
      <xdr:nvSpPr>
        <xdr:cNvPr id="37" name="Line 38"/>
        <xdr:cNvSpPr>
          <a:spLocks/>
        </xdr:cNvSpPr>
      </xdr:nvSpPr>
      <xdr:spPr>
        <a:xfrm>
          <a:off x="6724650" y="1209675"/>
          <a:ext cx="10191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24</xdr:row>
      <xdr:rowOff>19050</xdr:rowOff>
    </xdr:from>
    <xdr:to>
      <xdr:col>16</xdr:col>
      <xdr:colOff>114300</xdr:colOff>
      <xdr:row>25</xdr:row>
      <xdr:rowOff>95250</xdr:rowOff>
    </xdr:to>
    <xdr:sp>
      <xdr:nvSpPr>
        <xdr:cNvPr id="38" name="Line 39"/>
        <xdr:cNvSpPr>
          <a:spLocks/>
        </xdr:cNvSpPr>
      </xdr:nvSpPr>
      <xdr:spPr>
        <a:xfrm flipV="1">
          <a:off x="6248400" y="3933825"/>
          <a:ext cx="333375"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95250</xdr:colOff>
      <xdr:row>108</xdr:row>
      <xdr:rowOff>85725</xdr:rowOff>
    </xdr:from>
    <xdr:to>
      <xdr:col>27</xdr:col>
      <xdr:colOff>304800</xdr:colOff>
      <xdr:row>108</xdr:row>
      <xdr:rowOff>85725</xdr:rowOff>
    </xdr:to>
    <xdr:sp>
      <xdr:nvSpPr>
        <xdr:cNvPr id="39" name="Line 40"/>
        <xdr:cNvSpPr>
          <a:spLocks/>
        </xdr:cNvSpPr>
      </xdr:nvSpPr>
      <xdr:spPr>
        <a:xfrm>
          <a:off x="10229850" y="17630775"/>
          <a:ext cx="2095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200025</xdr:colOff>
      <xdr:row>135</xdr:row>
      <xdr:rowOff>85725</xdr:rowOff>
    </xdr:from>
    <xdr:to>
      <xdr:col>32</xdr:col>
      <xdr:colOff>257175</xdr:colOff>
      <xdr:row>135</xdr:row>
      <xdr:rowOff>85725</xdr:rowOff>
    </xdr:to>
    <xdr:sp>
      <xdr:nvSpPr>
        <xdr:cNvPr id="40" name="Line 41"/>
        <xdr:cNvSpPr>
          <a:spLocks/>
        </xdr:cNvSpPr>
      </xdr:nvSpPr>
      <xdr:spPr>
        <a:xfrm>
          <a:off x="11039475" y="22002750"/>
          <a:ext cx="10572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180975</xdr:colOff>
      <xdr:row>13</xdr:row>
      <xdr:rowOff>57150</xdr:rowOff>
    </xdr:from>
    <xdr:to>
      <xdr:col>26</xdr:col>
      <xdr:colOff>180975</xdr:colOff>
      <xdr:row>14</xdr:row>
      <xdr:rowOff>123825</xdr:rowOff>
    </xdr:to>
    <xdr:sp>
      <xdr:nvSpPr>
        <xdr:cNvPr id="41" name="Line 42"/>
        <xdr:cNvSpPr>
          <a:spLocks/>
        </xdr:cNvSpPr>
      </xdr:nvSpPr>
      <xdr:spPr>
        <a:xfrm>
          <a:off x="9982200" y="21621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0</xdr:row>
      <xdr:rowOff>0</xdr:rowOff>
    </xdr:from>
    <xdr:to>
      <xdr:col>26</xdr:col>
      <xdr:colOff>161925</xdr:colOff>
      <xdr:row>0</xdr:row>
      <xdr:rowOff>0</xdr:rowOff>
    </xdr:to>
    <xdr:sp>
      <xdr:nvSpPr>
        <xdr:cNvPr id="1" name="Line 1"/>
        <xdr:cNvSpPr>
          <a:spLocks/>
        </xdr:cNvSpPr>
      </xdr:nvSpPr>
      <xdr:spPr>
        <a:xfrm>
          <a:off x="156400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2" name="Line 2"/>
        <xdr:cNvSpPr>
          <a:spLocks/>
        </xdr:cNvSpPr>
      </xdr:nvSpPr>
      <xdr:spPr>
        <a:xfrm>
          <a:off x="156305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0</xdr:row>
      <xdr:rowOff>0</xdr:rowOff>
    </xdr:from>
    <xdr:to>
      <xdr:col>6</xdr:col>
      <xdr:colOff>400050</xdr:colOff>
      <xdr:row>0</xdr:row>
      <xdr:rowOff>0</xdr:rowOff>
    </xdr:to>
    <xdr:sp>
      <xdr:nvSpPr>
        <xdr:cNvPr id="3" name="Line 3"/>
        <xdr:cNvSpPr>
          <a:spLocks/>
        </xdr:cNvSpPr>
      </xdr:nvSpPr>
      <xdr:spPr>
        <a:xfrm>
          <a:off x="2838450" y="0"/>
          <a:ext cx="8477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0</xdr:row>
      <xdr:rowOff>0</xdr:rowOff>
    </xdr:from>
    <xdr:to>
      <xdr:col>33</xdr:col>
      <xdr:colOff>180975</xdr:colOff>
      <xdr:row>0</xdr:row>
      <xdr:rowOff>0</xdr:rowOff>
    </xdr:to>
    <xdr:sp>
      <xdr:nvSpPr>
        <xdr:cNvPr id="4" name="Line 4"/>
        <xdr:cNvSpPr>
          <a:spLocks/>
        </xdr:cNvSpPr>
      </xdr:nvSpPr>
      <xdr:spPr>
        <a:xfrm>
          <a:off x="19183350" y="0"/>
          <a:ext cx="742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0</xdr:row>
      <xdr:rowOff>0</xdr:rowOff>
    </xdr:from>
    <xdr:to>
      <xdr:col>23</xdr:col>
      <xdr:colOff>142875</xdr:colOff>
      <xdr:row>0</xdr:row>
      <xdr:rowOff>0</xdr:rowOff>
    </xdr:to>
    <xdr:sp>
      <xdr:nvSpPr>
        <xdr:cNvPr id="5" name="Line 5"/>
        <xdr:cNvSpPr>
          <a:spLocks/>
        </xdr:cNvSpPr>
      </xdr:nvSpPr>
      <xdr:spPr>
        <a:xfrm flipV="1">
          <a:off x="1379220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6" name="Line 6"/>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7" name="Line 7"/>
        <xdr:cNvSpPr>
          <a:spLocks/>
        </xdr:cNvSpPr>
      </xdr:nvSpPr>
      <xdr:spPr>
        <a:xfrm flipH="1">
          <a:off x="12620625" y="0"/>
          <a:ext cx="6477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8" name="Line 8"/>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9" name="Line 9"/>
        <xdr:cNvSpPr>
          <a:spLocks/>
        </xdr:cNvSpPr>
      </xdr:nvSpPr>
      <xdr:spPr>
        <a:xfrm flipH="1">
          <a:off x="12620625" y="0"/>
          <a:ext cx="6477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257175</xdr:colOff>
      <xdr:row>0</xdr:row>
      <xdr:rowOff>0</xdr:rowOff>
    </xdr:to>
    <xdr:sp>
      <xdr:nvSpPr>
        <xdr:cNvPr id="10" name="Line 10"/>
        <xdr:cNvSpPr>
          <a:spLocks/>
        </xdr:cNvSpPr>
      </xdr:nvSpPr>
      <xdr:spPr>
        <a:xfrm flipH="1">
          <a:off x="12620625" y="0"/>
          <a:ext cx="6762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11" name="Line 11"/>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12" name="Line 12"/>
        <xdr:cNvSpPr>
          <a:spLocks/>
        </xdr:cNvSpPr>
      </xdr:nvSpPr>
      <xdr:spPr>
        <a:xfrm>
          <a:off x="156305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0</xdr:row>
      <xdr:rowOff>0</xdr:rowOff>
    </xdr:from>
    <xdr:to>
      <xdr:col>26</xdr:col>
      <xdr:colOff>142875</xdr:colOff>
      <xdr:row>0</xdr:row>
      <xdr:rowOff>0</xdr:rowOff>
    </xdr:to>
    <xdr:sp>
      <xdr:nvSpPr>
        <xdr:cNvPr id="13" name="Line 13"/>
        <xdr:cNvSpPr>
          <a:spLocks/>
        </xdr:cNvSpPr>
      </xdr:nvSpPr>
      <xdr:spPr>
        <a:xfrm>
          <a:off x="1562100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0</xdr:row>
      <xdr:rowOff>0</xdr:rowOff>
    </xdr:from>
    <xdr:to>
      <xdr:col>19</xdr:col>
      <xdr:colOff>276225</xdr:colOff>
      <xdr:row>0</xdr:row>
      <xdr:rowOff>0</xdr:rowOff>
    </xdr:to>
    <xdr:graphicFrame>
      <xdr:nvGraphicFramePr>
        <xdr:cNvPr id="14" name="Chart 14"/>
        <xdr:cNvGraphicFramePr/>
      </xdr:nvGraphicFramePr>
      <xdr:xfrm>
        <a:off x="3971925" y="0"/>
        <a:ext cx="7515225" cy="0"/>
      </xdr:xfrm>
      <a:graphic>
        <a:graphicData uri="http://schemas.openxmlformats.org/drawingml/2006/chart">
          <c:chart xmlns:c="http://schemas.openxmlformats.org/drawingml/2006/chart" r:id="rId1"/>
        </a:graphicData>
      </a:graphic>
    </xdr:graphicFrame>
    <xdr:clientData/>
  </xdr:twoCellAnchor>
  <xdr:twoCellAnchor>
    <xdr:from>
      <xdr:col>26</xdr:col>
      <xdr:colOff>161925</xdr:colOff>
      <xdr:row>0</xdr:row>
      <xdr:rowOff>0</xdr:rowOff>
    </xdr:from>
    <xdr:to>
      <xdr:col>26</xdr:col>
      <xdr:colOff>161925</xdr:colOff>
      <xdr:row>0</xdr:row>
      <xdr:rowOff>0</xdr:rowOff>
    </xdr:to>
    <xdr:sp>
      <xdr:nvSpPr>
        <xdr:cNvPr id="15" name="Line 15"/>
        <xdr:cNvSpPr>
          <a:spLocks/>
        </xdr:cNvSpPr>
      </xdr:nvSpPr>
      <xdr:spPr>
        <a:xfrm>
          <a:off x="156400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16" name="Line 16"/>
        <xdr:cNvSpPr>
          <a:spLocks/>
        </xdr:cNvSpPr>
      </xdr:nvSpPr>
      <xdr:spPr>
        <a:xfrm>
          <a:off x="156305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0</xdr:row>
      <xdr:rowOff>0</xdr:rowOff>
    </xdr:from>
    <xdr:to>
      <xdr:col>6</xdr:col>
      <xdr:colOff>400050</xdr:colOff>
      <xdr:row>0</xdr:row>
      <xdr:rowOff>0</xdr:rowOff>
    </xdr:to>
    <xdr:sp>
      <xdr:nvSpPr>
        <xdr:cNvPr id="17" name="Line 17"/>
        <xdr:cNvSpPr>
          <a:spLocks/>
        </xdr:cNvSpPr>
      </xdr:nvSpPr>
      <xdr:spPr>
        <a:xfrm>
          <a:off x="2838450" y="0"/>
          <a:ext cx="8477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0</xdr:row>
      <xdr:rowOff>0</xdr:rowOff>
    </xdr:from>
    <xdr:to>
      <xdr:col>33</xdr:col>
      <xdr:colOff>180975</xdr:colOff>
      <xdr:row>0</xdr:row>
      <xdr:rowOff>0</xdr:rowOff>
    </xdr:to>
    <xdr:sp>
      <xdr:nvSpPr>
        <xdr:cNvPr id="18" name="Line 18"/>
        <xdr:cNvSpPr>
          <a:spLocks/>
        </xdr:cNvSpPr>
      </xdr:nvSpPr>
      <xdr:spPr>
        <a:xfrm>
          <a:off x="19183350" y="0"/>
          <a:ext cx="742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0</xdr:row>
      <xdr:rowOff>0</xdr:rowOff>
    </xdr:from>
    <xdr:to>
      <xdr:col>23</xdr:col>
      <xdr:colOff>142875</xdr:colOff>
      <xdr:row>0</xdr:row>
      <xdr:rowOff>0</xdr:rowOff>
    </xdr:to>
    <xdr:sp>
      <xdr:nvSpPr>
        <xdr:cNvPr id="19" name="Line 19"/>
        <xdr:cNvSpPr>
          <a:spLocks/>
        </xdr:cNvSpPr>
      </xdr:nvSpPr>
      <xdr:spPr>
        <a:xfrm flipV="1">
          <a:off x="1379220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20" name="Line 20"/>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21" name="Line 21"/>
        <xdr:cNvSpPr>
          <a:spLocks/>
        </xdr:cNvSpPr>
      </xdr:nvSpPr>
      <xdr:spPr>
        <a:xfrm flipH="1">
          <a:off x="12620625" y="0"/>
          <a:ext cx="6477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22" name="Line 22"/>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23" name="Line 23"/>
        <xdr:cNvSpPr>
          <a:spLocks/>
        </xdr:cNvSpPr>
      </xdr:nvSpPr>
      <xdr:spPr>
        <a:xfrm flipH="1">
          <a:off x="12620625" y="0"/>
          <a:ext cx="6477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257175</xdr:colOff>
      <xdr:row>0</xdr:row>
      <xdr:rowOff>0</xdr:rowOff>
    </xdr:to>
    <xdr:sp>
      <xdr:nvSpPr>
        <xdr:cNvPr id="24" name="Line 24"/>
        <xdr:cNvSpPr>
          <a:spLocks/>
        </xdr:cNvSpPr>
      </xdr:nvSpPr>
      <xdr:spPr>
        <a:xfrm flipH="1">
          <a:off x="12620625" y="0"/>
          <a:ext cx="6762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25" name="Line 25"/>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26" name="Line 26"/>
        <xdr:cNvSpPr>
          <a:spLocks/>
        </xdr:cNvSpPr>
      </xdr:nvSpPr>
      <xdr:spPr>
        <a:xfrm>
          <a:off x="156305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0</xdr:row>
      <xdr:rowOff>0</xdr:rowOff>
    </xdr:from>
    <xdr:to>
      <xdr:col>26</xdr:col>
      <xdr:colOff>142875</xdr:colOff>
      <xdr:row>0</xdr:row>
      <xdr:rowOff>0</xdr:rowOff>
    </xdr:to>
    <xdr:sp>
      <xdr:nvSpPr>
        <xdr:cNvPr id="27" name="Line 27"/>
        <xdr:cNvSpPr>
          <a:spLocks/>
        </xdr:cNvSpPr>
      </xdr:nvSpPr>
      <xdr:spPr>
        <a:xfrm>
          <a:off x="1562100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0</xdr:row>
      <xdr:rowOff>0</xdr:rowOff>
    </xdr:from>
    <xdr:to>
      <xdr:col>21</xdr:col>
      <xdr:colOff>190500</xdr:colOff>
      <xdr:row>0</xdr:row>
      <xdr:rowOff>0</xdr:rowOff>
    </xdr:to>
    <xdr:sp>
      <xdr:nvSpPr>
        <xdr:cNvPr id="28" name="Line 28"/>
        <xdr:cNvSpPr>
          <a:spLocks/>
        </xdr:cNvSpPr>
      </xdr:nvSpPr>
      <xdr:spPr>
        <a:xfrm>
          <a:off x="10753725" y="0"/>
          <a:ext cx="18669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238125</xdr:colOff>
      <xdr:row>0</xdr:row>
      <xdr:rowOff>0</xdr:rowOff>
    </xdr:to>
    <xdr:sp>
      <xdr:nvSpPr>
        <xdr:cNvPr id="29" name="Line 29"/>
        <xdr:cNvSpPr>
          <a:spLocks/>
        </xdr:cNvSpPr>
      </xdr:nvSpPr>
      <xdr:spPr>
        <a:xfrm>
          <a:off x="16954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238125</xdr:colOff>
      <xdr:row>0</xdr:row>
      <xdr:rowOff>0</xdr:rowOff>
    </xdr:to>
    <xdr:sp>
      <xdr:nvSpPr>
        <xdr:cNvPr id="30" name="Line 30"/>
        <xdr:cNvSpPr>
          <a:spLocks/>
        </xdr:cNvSpPr>
      </xdr:nvSpPr>
      <xdr:spPr>
        <a:xfrm>
          <a:off x="16954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0</xdr:row>
      <xdr:rowOff>0</xdr:rowOff>
    </xdr:from>
    <xdr:to>
      <xdr:col>8</xdr:col>
      <xdr:colOff>171450</xdr:colOff>
      <xdr:row>0</xdr:row>
      <xdr:rowOff>0</xdr:rowOff>
    </xdr:to>
    <xdr:sp>
      <xdr:nvSpPr>
        <xdr:cNvPr id="31" name="Line 31"/>
        <xdr:cNvSpPr>
          <a:spLocks/>
        </xdr:cNvSpPr>
      </xdr:nvSpPr>
      <xdr:spPr>
        <a:xfrm>
          <a:off x="3638550" y="0"/>
          <a:ext cx="10382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0</xdr:row>
      <xdr:rowOff>0</xdr:rowOff>
    </xdr:from>
    <xdr:to>
      <xdr:col>16</xdr:col>
      <xdr:colOff>142875</xdr:colOff>
      <xdr:row>0</xdr:row>
      <xdr:rowOff>0</xdr:rowOff>
    </xdr:to>
    <xdr:sp>
      <xdr:nvSpPr>
        <xdr:cNvPr id="32" name="Line 32"/>
        <xdr:cNvSpPr>
          <a:spLocks/>
        </xdr:cNvSpPr>
      </xdr:nvSpPr>
      <xdr:spPr>
        <a:xfrm>
          <a:off x="7762875" y="0"/>
          <a:ext cx="17621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171450</xdr:colOff>
      <xdr:row>0</xdr:row>
      <xdr:rowOff>0</xdr:rowOff>
    </xdr:from>
    <xdr:to>
      <xdr:col>23</xdr:col>
      <xdr:colOff>66675</xdr:colOff>
      <xdr:row>0</xdr:row>
      <xdr:rowOff>0</xdr:rowOff>
    </xdr:to>
    <xdr:sp>
      <xdr:nvSpPr>
        <xdr:cNvPr id="33" name="Line 33"/>
        <xdr:cNvSpPr>
          <a:spLocks/>
        </xdr:cNvSpPr>
      </xdr:nvSpPr>
      <xdr:spPr>
        <a:xfrm>
          <a:off x="11382375" y="0"/>
          <a:ext cx="23336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0</xdr:row>
      <xdr:rowOff>0</xdr:rowOff>
    </xdr:from>
    <xdr:to>
      <xdr:col>19</xdr:col>
      <xdr:colOff>295275</xdr:colOff>
      <xdr:row>0</xdr:row>
      <xdr:rowOff>0</xdr:rowOff>
    </xdr:to>
    <xdr:graphicFrame>
      <xdr:nvGraphicFramePr>
        <xdr:cNvPr id="34" name="Chart 34"/>
        <xdr:cNvGraphicFramePr/>
      </xdr:nvGraphicFramePr>
      <xdr:xfrm>
        <a:off x="4010025" y="0"/>
        <a:ext cx="7496175" cy="0"/>
      </xdr:xfrm>
      <a:graphic>
        <a:graphicData uri="http://schemas.openxmlformats.org/drawingml/2006/chart">
          <c:chart xmlns:c="http://schemas.openxmlformats.org/drawingml/2006/chart" r:id="rId2"/>
        </a:graphicData>
      </a:graphic>
    </xdr:graphicFrame>
    <xdr:clientData/>
  </xdr:twoCellAnchor>
  <xdr:twoCellAnchor>
    <xdr:from>
      <xdr:col>24</xdr:col>
      <xdr:colOff>28575</xdr:colOff>
      <xdr:row>0</xdr:row>
      <xdr:rowOff>0</xdr:rowOff>
    </xdr:from>
    <xdr:to>
      <xdr:col>39</xdr:col>
      <xdr:colOff>295275</xdr:colOff>
      <xdr:row>0</xdr:row>
      <xdr:rowOff>0</xdr:rowOff>
    </xdr:to>
    <xdr:graphicFrame>
      <xdr:nvGraphicFramePr>
        <xdr:cNvPr id="35" name="Chart 35"/>
        <xdr:cNvGraphicFramePr/>
      </xdr:nvGraphicFramePr>
      <xdr:xfrm>
        <a:off x="14287500" y="0"/>
        <a:ext cx="9410700" cy="0"/>
      </xdr:xfrm>
      <a:graphic>
        <a:graphicData uri="http://schemas.openxmlformats.org/drawingml/2006/chart">
          <c:chart xmlns:c="http://schemas.openxmlformats.org/drawingml/2006/chart" r:id="rId3"/>
        </a:graphicData>
      </a:graphic>
    </xdr:graphicFrame>
    <xdr:clientData/>
  </xdr:twoCellAnchor>
  <xdr:twoCellAnchor>
    <xdr:from>
      <xdr:col>23</xdr:col>
      <xdr:colOff>161925</xdr:colOff>
      <xdr:row>0</xdr:row>
      <xdr:rowOff>0</xdr:rowOff>
    </xdr:from>
    <xdr:to>
      <xdr:col>23</xdr:col>
      <xdr:colOff>161925</xdr:colOff>
      <xdr:row>0</xdr:row>
      <xdr:rowOff>0</xdr:rowOff>
    </xdr:to>
    <xdr:sp>
      <xdr:nvSpPr>
        <xdr:cNvPr id="36" name="Line 36"/>
        <xdr:cNvSpPr>
          <a:spLocks/>
        </xdr:cNvSpPr>
      </xdr:nvSpPr>
      <xdr:spPr>
        <a:xfrm flipV="1">
          <a:off x="13811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0</xdr:row>
      <xdr:rowOff>0</xdr:rowOff>
    </xdr:from>
    <xdr:to>
      <xdr:col>19</xdr:col>
      <xdr:colOff>266700</xdr:colOff>
      <xdr:row>0</xdr:row>
      <xdr:rowOff>0</xdr:rowOff>
    </xdr:to>
    <xdr:graphicFrame>
      <xdr:nvGraphicFramePr>
        <xdr:cNvPr id="37" name="Chart 37"/>
        <xdr:cNvGraphicFramePr/>
      </xdr:nvGraphicFramePr>
      <xdr:xfrm>
        <a:off x="4086225" y="0"/>
        <a:ext cx="7391400" cy="0"/>
      </xdr:xfrm>
      <a:graphic>
        <a:graphicData uri="http://schemas.openxmlformats.org/drawingml/2006/chart">
          <c:chart xmlns:c="http://schemas.openxmlformats.org/drawingml/2006/chart" r:id="rId4"/>
        </a:graphicData>
      </a:graphic>
    </xdr:graphicFrame>
    <xdr:clientData/>
  </xdr:twoCellAnchor>
  <xdr:twoCellAnchor>
    <xdr:from>
      <xdr:col>28</xdr:col>
      <xdr:colOff>219075</xdr:colOff>
      <xdr:row>0</xdr:row>
      <xdr:rowOff>0</xdr:rowOff>
    </xdr:from>
    <xdr:to>
      <xdr:col>55</xdr:col>
      <xdr:colOff>266700</xdr:colOff>
      <xdr:row>0</xdr:row>
      <xdr:rowOff>0</xdr:rowOff>
    </xdr:to>
    <xdr:graphicFrame>
      <xdr:nvGraphicFramePr>
        <xdr:cNvPr id="38" name="Chart 38"/>
        <xdr:cNvGraphicFramePr/>
      </xdr:nvGraphicFramePr>
      <xdr:xfrm>
        <a:off x="16916400" y="0"/>
        <a:ext cx="16506825" cy="0"/>
      </xdr:xfrm>
      <a:graphic>
        <a:graphicData uri="http://schemas.openxmlformats.org/drawingml/2006/chart">
          <c:chart xmlns:c="http://schemas.openxmlformats.org/drawingml/2006/chart" r:id="rId5"/>
        </a:graphicData>
      </a:graphic>
    </xdr:graphicFrame>
    <xdr:clientData/>
  </xdr:twoCellAnchor>
  <xdr:twoCellAnchor>
    <xdr:from>
      <xdr:col>24</xdr:col>
      <xdr:colOff>152400</xdr:colOff>
      <xdr:row>0</xdr:row>
      <xdr:rowOff>0</xdr:rowOff>
    </xdr:from>
    <xdr:to>
      <xdr:col>25</xdr:col>
      <xdr:colOff>219075</xdr:colOff>
      <xdr:row>0</xdr:row>
      <xdr:rowOff>0</xdr:rowOff>
    </xdr:to>
    <xdr:sp>
      <xdr:nvSpPr>
        <xdr:cNvPr id="39" name="Line 39"/>
        <xdr:cNvSpPr>
          <a:spLocks/>
        </xdr:cNvSpPr>
      </xdr:nvSpPr>
      <xdr:spPr>
        <a:xfrm>
          <a:off x="14411325" y="0"/>
          <a:ext cx="6762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0</xdr:row>
      <xdr:rowOff>0</xdr:rowOff>
    </xdr:from>
    <xdr:to>
      <xdr:col>19</xdr:col>
      <xdr:colOff>276225</xdr:colOff>
      <xdr:row>0</xdr:row>
      <xdr:rowOff>0</xdr:rowOff>
    </xdr:to>
    <xdr:sp>
      <xdr:nvSpPr>
        <xdr:cNvPr id="40" name="Line 40"/>
        <xdr:cNvSpPr>
          <a:spLocks/>
        </xdr:cNvSpPr>
      </xdr:nvSpPr>
      <xdr:spPr>
        <a:xfrm>
          <a:off x="9639300" y="0"/>
          <a:ext cx="1847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0</xdr:row>
      <xdr:rowOff>0</xdr:rowOff>
    </xdr:from>
    <xdr:to>
      <xdr:col>16</xdr:col>
      <xdr:colOff>114300</xdr:colOff>
      <xdr:row>0</xdr:row>
      <xdr:rowOff>0</xdr:rowOff>
    </xdr:to>
    <xdr:sp>
      <xdr:nvSpPr>
        <xdr:cNvPr id="41" name="Line 41"/>
        <xdr:cNvSpPr>
          <a:spLocks/>
        </xdr:cNvSpPr>
      </xdr:nvSpPr>
      <xdr:spPr>
        <a:xfrm flipV="1">
          <a:off x="8886825" y="0"/>
          <a:ext cx="6096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0</xdr:row>
      <xdr:rowOff>0</xdr:rowOff>
    </xdr:from>
    <xdr:to>
      <xdr:col>26</xdr:col>
      <xdr:colOff>161925</xdr:colOff>
      <xdr:row>0</xdr:row>
      <xdr:rowOff>0</xdr:rowOff>
    </xdr:to>
    <xdr:sp>
      <xdr:nvSpPr>
        <xdr:cNvPr id="1" name="Line 1"/>
        <xdr:cNvSpPr>
          <a:spLocks/>
        </xdr:cNvSpPr>
      </xdr:nvSpPr>
      <xdr:spPr>
        <a:xfrm>
          <a:off x="985837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2" name="Line 2"/>
        <xdr:cNvSpPr>
          <a:spLocks/>
        </xdr:cNvSpPr>
      </xdr:nvSpPr>
      <xdr:spPr>
        <a:xfrm>
          <a:off x="98488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0</xdr:row>
      <xdr:rowOff>0</xdr:rowOff>
    </xdr:from>
    <xdr:to>
      <xdr:col>33</xdr:col>
      <xdr:colOff>180975</xdr:colOff>
      <xdr:row>0</xdr:row>
      <xdr:rowOff>0</xdr:rowOff>
    </xdr:to>
    <xdr:sp>
      <xdr:nvSpPr>
        <xdr:cNvPr id="3" name="Line 3"/>
        <xdr:cNvSpPr>
          <a:spLocks/>
        </xdr:cNvSpPr>
      </xdr:nvSpPr>
      <xdr:spPr>
        <a:xfrm>
          <a:off x="11782425" y="0"/>
          <a:ext cx="4667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0</xdr:row>
      <xdr:rowOff>0</xdr:rowOff>
    </xdr:from>
    <xdr:to>
      <xdr:col>23</xdr:col>
      <xdr:colOff>142875</xdr:colOff>
      <xdr:row>0</xdr:row>
      <xdr:rowOff>0</xdr:rowOff>
    </xdr:to>
    <xdr:sp>
      <xdr:nvSpPr>
        <xdr:cNvPr id="4" name="Line 4"/>
        <xdr:cNvSpPr>
          <a:spLocks/>
        </xdr:cNvSpPr>
      </xdr:nvSpPr>
      <xdr:spPr>
        <a:xfrm flipV="1">
          <a:off x="883920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5" name="Line 5"/>
        <xdr:cNvSpPr>
          <a:spLocks/>
        </xdr:cNvSpPr>
      </xdr:nvSpPr>
      <xdr:spPr>
        <a:xfrm flipV="1">
          <a:off x="8858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6" name="Line 6"/>
        <xdr:cNvSpPr>
          <a:spLocks/>
        </xdr:cNvSpPr>
      </xdr:nvSpPr>
      <xdr:spPr>
        <a:xfrm flipH="1">
          <a:off x="8220075" y="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7" name="Line 7"/>
        <xdr:cNvSpPr>
          <a:spLocks/>
        </xdr:cNvSpPr>
      </xdr:nvSpPr>
      <xdr:spPr>
        <a:xfrm flipV="1">
          <a:off x="8858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228600</xdr:colOff>
      <xdr:row>0</xdr:row>
      <xdr:rowOff>0</xdr:rowOff>
    </xdr:to>
    <xdr:sp>
      <xdr:nvSpPr>
        <xdr:cNvPr id="8" name="Line 8"/>
        <xdr:cNvSpPr>
          <a:spLocks/>
        </xdr:cNvSpPr>
      </xdr:nvSpPr>
      <xdr:spPr>
        <a:xfrm flipH="1">
          <a:off x="8220075" y="0"/>
          <a:ext cx="371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190500</xdr:colOff>
      <xdr:row>0</xdr:row>
      <xdr:rowOff>0</xdr:rowOff>
    </xdr:from>
    <xdr:to>
      <xdr:col>22</xdr:col>
      <xdr:colOff>257175</xdr:colOff>
      <xdr:row>0</xdr:row>
      <xdr:rowOff>0</xdr:rowOff>
    </xdr:to>
    <xdr:sp>
      <xdr:nvSpPr>
        <xdr:cNvPr id="9" name="Line 9"/>
        <xdr:cNvSpPr>
          <a:spLocks/>
        </xdr:cNvSpPr>
      </xdr:nvSpPr>
      <xdr:spPr>
        <a:xfrm flipH="1">
          <a:off x="8220075" y="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0</xdr:row>
      <xdr:rowOff>0</xdr:rowOff>
    </xdr:from>
    <xdr:to>
      <xdr:col>23</xdr:col>
      <xdr:colOff>161925</xdr:colOff>
      <xdr:row>0</xdr:row>
      <xdr:rowOff>0</xdr:rowOff>
    </xdr:to>
    <xdr:sp>
      <xdr:nvSpPr>
        <xdr:cNvPr id="10" name="Line 10"/>
        <xdr:cNvSpPr>
          <a:spLocks/>
        </xdr:cNvSpPr>
      </xdr:nvSpPr>
      <xdr:spPr>
        <a:xfrm flipV="1">
          <a:off x="88582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0</xdr:rowOff>
    </xdr:from>
    <xdr:to>
      <xdr:col>26</xdr:col>
      <xdr:colOff>152400</xdr:colOff>
      <xdr:row>0</xdr:row>
      <xdr:rowOff>0</xdr:rowOff>
    </xdr:to>
    <xdr:sp>
      <xdr:nvSpPr>
        <xdr:cNvPr id="11" name="Line 11"/>
        <xdr:cNvSpPr>
          <a:spLocks/>
        </xdr:cNvSpPr>
      </xdr:nvSpPr>
      <xdr:spPr>
        <a:xfrm>
          <a:off x="98488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0</xdr:row>
      <xdr:rowOff>0</xdr:rowOff>
    </xdr:from>
    <xdr:to>
      <xdr:col>26</xdr:col>
      <xdr:colOff>142875</xdr:colOff>
      <xdr:row>0</xdr:row>
      <xdr:rowOff>0</xdr:rowOff>
    </xdr:to>
    <xdr:sp>
      <xdr:nvSpPr>
        <xdr:cNvPr id="12" name="Line 12"/>
        <xdr:cNvSpPr>
          <a:spLocks/>
        </xdr:cNvSpPr>
      </xdr:nvSpPr>
      <xdr:spPr>
        <a:xfrm>
          <a:off x="98393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0</xdr:row>
      <xdr:rowOff>0</xdr:rowOff>
    </xdr:from>
    <xdr:to>
      <xdr:col>19</xdr:col>
      <xdr:colOff>276225</xdr:colOff>
      <xdr:row>0</xdr:row>
      <xdr:rowOff>0</xdr:rowOff>
    </xdr:to>
    <xdr:graphicFrame>
      <xdr:nvGraphicFramePr>
        <xdr:cNvPr id="13" name="Chart 13"/>
        <xdr:cNvGraphicFramePr/>
      </xdr:nvGraphicFramePr>
      <xdr:xfrm>
        <a:off x="3448050" y="0"/>
        <a:ext cx="4191000" cy="0"/>
      </xdr:xfrm>
      <a:graphic>
        <a:graphicData uri="http://schemas.openxmlformats.org/drawingml/2006/chart">
          <c:chart xmlns:c="http://schemas.openxmlformats.org/drawingml/2006/chart" r:id="rId1"/>
        </a:graphicData>
      </a:graphic>
    </xdr:graphicFrame>
    <xdr:clientData/>
  </xdr:twoCellAnchor>
  <xdr:twoCellAnchor>
    <xdr:from>
      <xdr:col>26</xdr:col>
      <xdr:colOff>161925</xdr:colOff>
      <xdr:row>8</xdr:row>
      <xdr:rowOff>95250</xdr:rowOff>
    </xdr:from>
    <xdr:to>
      <xdr:col>26</xdr:col>
      <xdr:colOff>161925</xdr:colOff>
      <xdr:row>10</xdr:row>
      <xdr:rowOff>0</xdr:rowOff>
    </xdr:to>
    <xdr:sp>
      <xdr:nvSpPr>
        <xdr:cNvPr id="14" name="Line 14"/>
        <xdr:cNvSpPr>
          <a:spLocks/>
        </xdr:cNvSpPr>
      </xdr:nvSpPr>
      <xdr:spPr>
        <a:xfrm>
          <a:off x="9858375" y="139065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39</xdr:row>
      <xdr:rowOff>57150</xdr:rowOff>
    </xdr:from>
    <xdr:to>
      <xdr:col>26</xdr:col>
      <xdr:colOff>152400</xdr:colOff>
      <xdr:row>42</xdr:row>
      <xdr:rowOff>95250</xdr:rowOff>
    </xdr:to>
    <xdr:sp>
      <xdr:nvSpPr>
        <xdr:cNvPr id="15" name="Line 15"/>
        <xdr:cNvSpPr>
          <a:spLocks/>
        </xdr:cNvSpPr>
      </xdr:nvSpPr>
      <xdr:spPr>
        <a:xfrm>
          <a:off x="9848850" y="6429375"/>
          <a:ext cx="0" cy="523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63</xdr:row>
      <xdr:rowOff>0</xdr:rowOff>
    </xdr:from>
    <xdr:to>
      <xdr:col>23</xdr:col>
      <xdr:colOff>142875</xdr:colOff>
      <xdr:row>63</xdr:row>
      <xdr:rowOff>0</xdr:rowOff>
    </xdr:to>
    <xdr:sp>
      <xdr:nvSpPr>
        <xdr:cNvPr id="16" name="Line 16"/>
        <xdr:cNvSpPr>
          <a:spLocks/>
        </xdr:cNvSpPr>
      </xdr:nvSpPr>
      <xdr:spPr>
        <a:xfrm flipV="1">
          <a:off x="883920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63</xdr:row>
      <xdr:rowOff>0</xdr:rowOff>
    </xdr:from>
    <xdr:to>
      <xdr:col>23</xdr:col>
      <xdr:colOff>161925</xdr:colOff>
      <xdr:row>63</xdr:row>
      <xdr:rowOff>0</xdr:rowOff>
    </xdr:to>
    <xdr:sp>
      <xdr:nvSpPr>
        <xdr:cNvPr id="17" name="Line 17"/>
        <xdr:cNvSpPr>
          <a:spLocks/>
        </xdr:cNvSpPr>
      </xdr:nvSpPr>
      <xdr:spPr>
        <a:xfrm flipV="1">
          <a:off x="88582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63</xdr:row>
      <xdr:rowOff>0</xdr:rowOff>
    </xdr:from>
    <xdr:to>
      <xdr:col>23</xdr:col>
      <xdr:colOff>161925</xdr:colOff>
      <xdr:row>63</xdr:row>
      <xdr:rowOff>0</xdr:rowOff>
    </xdr:to>
    <xdr:sp>
      <xdr:nvSpPr>
        <xdr:cNvPr id="18" name="Line 18"/>
        <xdr:cNvSpPr>
          <a:spLocks/>
        </xdr:cNvSpPr>
      </xdr:nvSpPr>
      <xdr:spPr>
        <a:xfrm flipV="1">
          <a:off x="88582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63</xdr:row>
      <xdr:rowOff>0</xdr:rowOff>
    </xdr:from>
    <xdr:to>
      <xdr:col>26</xdr:col>
      <xdr:colOff>152400</xdr:colOff>
      <xdr:row>63</xdr:row>
      <xdr:rowOff>0</xdr:rowOff>
    </xdr:to>
    <xdr:sp>
      <xdr:nvSpPr>
        <xdr:cNvPr id="19" name="Line 19"/>
        <xdr:cNvSpPr>
          <a:spLocks/>
        </xdr:cNvSpPr>
      </xdr:nvSpPr>
      <xdr:spPr>
        <a:xfrm>
          <a:off x="98488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63</xdr:row>
      <xdr:rowOff>0</xdr:rowOff>
    </xdr:from>
    <xdr:to>
      <xdr:col>26</xdr:col>
      <xdr:colOff>142875</xdr:colOff>
      <xdr:row>63</xdr:row>
      <xdr:rowOff>0</xdr:rowOff>
    </xdr:to>
    <xdr:sp>
      <xdr:nvSpPr>
        <xdr:cNvPr id="20" name="Line 20"/>
        <xdr:cNvSpPr>
          <a:spLocks/>
        </xdr:cNvSpPr>
      </xdr:nvSpPr>
      <xdr:spPr>
        <a:xfrm>
          <a:off x="9839325"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8</xdr:row>
      <xdr:rowOff>95250</xdr:rowOff>
    </xdr:from>
    <xdr:to>
      <xdr:col>26</xdr:col>
      <xdr:colOff>161925</xdr:colOff>
      <xdr:row>10</xdr:row>
      <xdr:rowOff>0</xdr:rowOff>
    </xdr:to>
    <xdr:sp>
      <xdr:nvSpPr>
        <xdr:cNvPr id="21" name="Line 21"/>
        <xdr:cNvSpPr>
          <a:spLocks/>
        </xdr:cNvSpPr>
      </xdr:nvSpPr>
      <xdr:spPr>
        <a:xfrm>
          <a:off x="9858375" y="139065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39</xdr:row>
      <xdr:rowOff>57150</xdr:rowOff>
    </xdr:from>
    <xdr:to>
      <xdr:col>26</xdr:col>
      <xdr:colOff>152400</xdr:colOff>
      <xdr:row>42</xdr:row>
      <xdr:rowOff>95250</xdr:rowOff>
    </xdr:to>
    <xdr:sp>
      <xdr:nvSpPr>
        <xdr:cNvPr id="22" name="Line 22"/>
        <xdr:cNvSpPr>
          <a:spLocks/>
        </xdr:cNvSpPr>
      </xdr:nvSpPr>
      <xdr:spPr>
        <a:xfrm>
          <a:off x="9848850" y="6429375"/>
          <a:ext cx="0" cy="523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63</xdr:row>
      <xdr:rowOff>0</xdr:rowOff>
    </xdr:from>
    <xdr:to>
      <xdr:col>23</xdr:col>
      <xdr:colOff>142875</xdr:colOff>
      <xdr:row>63</xdr:row>
      <xdr:rowOff>0</xdr:rowOff>
    </xdr:to>
    <xdr:sp>
      <xdr:nvSpPr>
        <xdr:cNvPr id="23" name="Line 23"/>
        <xdr:cNvSpPr>
          <a:spLocks/>
        </xdr:cNvSpPr>
      </xdr:nvSpPr>
      <xdr:spPr>
        <a:xfrm flipV="1">
          <a:off x="883920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63</xdr:row>
      <xdr:rowOff>0</xdr:rowOff>
    </xdr:from>
    <xdr:to>
      <xdr:col>23</xdr:col>
      <xdr:colOff>161925</xdr:colOff>
      <xdr:row>63</xdr:row>
      <xdr:rowOff>0</xdr:rowOff>
    </xdr:to>
    <xdr:sp>
      <xdr:nvSpPr>
        <xdr:cNvPr id="24" name="Line 24"/>
        <xdr:cNvSpPr>
          <a:spLocks/>
        </xdr:cNvSpPr>
      </xdr:nvSpPr>
      <xdr:spPr>
        <a:xfrm flipV="1">
          <a:off x="88582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63</xdr:row>
      <xdr:rowOff>0</xdr:rowOff>
    </xdr:from>
    <xdr:to>
      <xdr:col>23</xdr:col>
      <xdr:colOff>161925</xdr:colOff>
      <xdr:row>63</xdr:row>
      <xdr:rowOff>0</xdr:rowOff>
    </xdr:to>
    <xdr:sp>
      <xdr:nvSpPr>
        <xdr:cNvPr id="25" name="Line 25"/>
        <xdr:cNvSpPr>
          <a:spLocks/>
        </xdr:cNvSpPr>
      </xdr:nvSpPr>
      <xdr:spPr>
        <a:xfrm flipV="1">
          <a:off x="88582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63</xdr:row>
      <xdr:rowOff>0</xdr:rowOff>
    </xdr:from>
    <xdr:to>
      <xdr:col>26</xdr:col>
      <xdr:colOff>152400</xdr:colOff>
      <xdr:row>63</xdr:row>
      <xdr:rowOff>0</xdr:rowOff>
    </xdr:to>
    <xdr:sp>
      <xdr:nvSpPr>
        <xdr:cNvPr id="26" name="Line 26"/>
        <xdr:cNvSpPr>
          <a:spLocks/>
        </xdr:cNvSpPr>
      </xdr:nvSpPr>
      <xdr:spPr>
        <a:xfrm>
          <a:off x="9848850"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63</xdr:row>
      <xdr:rowOff>0</xdr:rowOff>
    </xdr:from>
    <xdr:to>
      <xdr:col>26</xdr:col>
      <xdr:colOff>142875</xdr:colOff>
      <xdr:row>63</xdr:row>
      <xdr:rowOff>0</xdr:rowOff>
    </xdr:to>
    <xdr:sp>
      <xdr:nvSpPr>
        <xdr:cNvPr id="27" name="Line 27"/>
        <xdr:cNvSpPr>
          <a:spLocks/>
        </xdr:cNvSpPr>
      </xdr:nvSpPr>
      <xdr:spPr>
        <a:xfrm>
          <a:off x="9839325" y="10258425"/>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7</xdr:row>
      <xdr:rowOff>76200</xdr:rowOff>
    </xdr:from>
    <xdr:to>
      <xdr:col>19</xdr:col>
      <xdr:colOff>276225</xdr:colOff>
      <xdr:row>7</xdr:row>
      <xdr:rowOff>76200</xdr:rowOff>
    </xdr:to>
    <xdr:sp>
      <xdr:nvSpPr>
        <xdr:cNvPr id="28" name="Line 28"/>
        <xdr:cNvSpPr>
          <a:spLocks/>
        </xdr:cNvSpPr>
      </xdr:nvSpPr>
      <xdr:spPr>
        <a:xfrm>
          <a:off x="6619875" y="1209675"/>
          <a:ext cx="10191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24</xdr:row>
      <xdr:rowOff>19050</xdr:rowOff>
    </xdr:from>
    <xdr:to>
      <xdr:col>16</xdr:col>
      <xdr:colOff>114300</xdr:colOff>
      <xdr:row>25</xdr:row>
      <xdr:rowOff>95250</xdr:rowOff>
    </xdr:to>
    <xdr:sp>
      <xdr:nvSpPr>
        <xdr:cNvPr id="29" name="Line 29"/>
        <xdr:cNvSpPr>
          <a:spLocks/>
        </xdr:cNvSpPr>
      </xdr:nvSpPr>
      <xdr:spPr>
        <a:xfrm flipV="1">
          <a:off x="6143625" y="3933825"/>
          <a:ext cx="333375"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16</xdr:row>
      <xdr:rowOff>47625</xdr:rowOff>
    </xdr:from>
    <xdr:to>
      <xdr:col>9</xdr:col>
      <xdr:colOff>38100</xdr:colOff>
      <xdr:row>29</xdr:row>
      <xdr:rowOff>28575</xdr:rowOff>
    </xdr:to>
    <xdr:graphicFrame>
      <xdr:nvGraphicFramePr>
        <xdr:cNvPr id="30" name="Chart 30"/>
        <xdr:cNvGraphicFramePr/>
      </xdr:nvGraphicFramePr>
      <xdr:xfrm>
        <a:off x="466725" y="2676525"/>
        <a:ext cx="3600450" cy="207645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71</xdr:row>
      <xdr:rowOff>85725</xdr:rowOff>
    </xdr:from>
    <xdr:to>
      <xdr:col>29</xdr:col>
      <xdr:colOff>47625</xdr:colOff>
      <xdr:row>71</xdr:row>
      <xdr:rowOff>85725</xdr:rowOff>
    </xdr:to>
    <xdr:sp>
      <xdr:nvSpPr>
        <xdr:cNvPr id="31" name="Line 31"/>
        <xdr:cNvSpPr>
          <a:spLocks/>
        </xdr:cNvSpPr>
      </xdr:nvSpPr>
      <xdr:spPr>
        <a:xfrm>
          <a:off x="10163175" y="11639550"/>
          <a:ext cx="6191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171450</xdr:colOff>
      <xdr:row>58</xdr:row>
      <xdr:rowOff>152400</xdr:rowOff>
    </xdr:from>
    <xdr:to>
      <xdr:col>26</xdr:col>
      <xdr:colOff>171450</xdr:colOff>
      <xdr:row>62</xdr:row>
      <xdr:rowOff>133350</xdr:rowOff>
    </xdr:to>
    <xdr:sp>
      <xdr:nvSpPr>
        <xdr:cNvPr id="32" name="Line 32"/>
        <xdr:cNvSpPr>
          <a:spLocks/>
        </xdr:cNvSpPr>
      </xdr:nvSpPr>
      <xdr:spPr>
        <a:xfrm>
          <a:off x="9867900" y="9601200"/>
          <a:ext cx="0" cy="628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16</xdr:row>
      <xdr:rowOff>9525</xdr:rowOff>
    </xdr:from>
    <xdr:to>
      <xdr:col>1</xdr:col>
      <xdr:colOff>304800</xdr:colOff>
      <xdr:row>19</xdr:row>
      <xdr:rowOff>28575</xdr:rowOff>
    </xdr:to>
    <xdr:sp>
      <xdr:nvSpPr>
        <xdr:cNvPr id="33" name="Line 33"/>
        <xdr:cNvSpPr>
          <a:spLocks/>
        </xdr:cNvSpPr>
      </xdr:nvSpPr>
      <xdr:spPr>
        <a:xfrm>
          <a:off x="514350" y="2638425"/>
          <a:ext cx="114300" cy="49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10" sqref="P10"/>
    </sheetView>
  </sheetViews>
  <sheetFormatPr defaultColWidth="9.140625" defaultRowHeight="12.75"/>
  <cols>
    <col min="7" max="7" width="9.00390625" style="0" customWidth="1"/>
  </cols>
  <sheetData/>
  <sheetProtection/>
  <printOptions/>
  <pageMargins left="0.23" right="0.18" top="0.49" bottom="0.23" header="0.19"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ER157"/>
  <sheetViews>
    <sheetView workbookViewId="0" topLeftCell="A1">
      <selection activeCell="B34" sqref="B34"/>
    </sheetView>
  </sheetViews>
  <sheetFormatPr defaultColWidth="9.140625" defaultRowHeight="12.75"/>
  <cols>
    <col min="1" max="1" width="4.8515625" style="0" customWidth="1"/>
    <col min="2" max="2" width="6.421875" style="0" customWidth="1"/>
    <col min="3" max="3" width="7.00390625" style="0" customWidth="1"/>
    <col min="4" max="5" width="7.8515625" style="0" customWidth="1"/>
    <col min="6" max="7" width="8.28125" style="0" customWidth="1"/>
    <col min="8" max="8" width="4.8515625" style="0" customWidth="1"/>
    <col min="9" max="9" width="6.57421875" style="0" bestFit="1" customWidth="1"/>
    <col min="10" max="28" width="5.00390625" style="0" customWidth="1"/>
    <col min="29" max="29" width="5.57421875" style="0" customWidth="1"/>
    <col min="30" max="138" width="5.00390625" style="0" customWidth="1"/>
    <col min="139" max="144" width="3.00390625" style="0" bestFit="1" customWidth="1"/>
  </cols>
  <sheetData>
    <row r="1" spans="2:19" ht="12.75">
      <c r="B1" s="1" t="s">
        <v>0</v>
      </c>
      <c r="C1" s="1"/>
      <c r="D1" s="1"/>
      <c r="E1" s="1"/>
      <c r="H1" s="1" t="s">
        <v>1</v>
      </c>
      <c r="K1" s="2" t="s">
        <v>74</v>
      </c>
      <c r="L1" s="2"/>
      <c r="M1" s="2"/>
      <c r="N1" s="2"/>
      <c r="O1" s="2"/>
      <c r="P1" s="2"/>
      <c r="Q1" s="2"/>
      <c r="R1" s="2"/>
      <c r="S1" s="2"/>
    </row>
    <row r="2" spans="2:19" ht="12.75">
      <c r="B2" s="1" t="s">
        <v>66</v>
      </c>
      <c r="C2" s="1"/>
      <c r="D2" s="1"/>
      <c r="E2" s="1"/>
      <c r="K2" s="2" t="s">
        <v>69</v>
      </c>
      <c r="L2" s="2"/>
      <c r="M2" s="2"/>
      <c r="N2" s="2"/>
      <c r="O2" s="2"/>
      <c r="P2" s="2"/>
      <c r="Q2" s="2"/>
      <c r="R2" s="2"/>
      <c r="S2" s="2"/>
    </row>
    <row r="3" spans="2:19" ht="12.75">
      <c r="B3" s="3"/>
      <c r="C3" s="22">
        <f>I4*I5</f>
        <v>170</v>
      </c>
      <c r="D3" t="s">
        <v>3</v>
      </c>
      <c r="K3" s="2"/>
      <c r="L3" s="2" t="s">
        <v>6</v>
      </c>
      <c r="M3" s="2"/>
      <c r="N3" s="2"/>
      <c r="O3" s="2"/>
      <c r="P3" s="2"/>
      <c r="Q3" s="2"/>
      <c r="R3" s="2"/>
      <c r="S3" s="2"/>
    </row>
    <row r="4" spans="2:19" ht="12.75">
      <c r="B4" s="3"/>
      <c r="C4" s="66">
        <v>0.54</v>
      </c>
      <c r="D4" s="4" t="s">
        <v>4</v>
      </c>
      <c r="E4" s="4"/>
      <c r="G4" s="5" t="s">
        <v>5</v>
      </c>
      <c r="H4" s="6"/>
      <c r="I4" s="4">
        <v>100</v>
      </c>
      <c r="L4" s="2" t="s">
        <v>9</v>
      </c>
      <c r="M4" s="2"/>
      <c r="N4" s="2"/>
      <c r="O4" s="2"/>
      <c r="P4" s="2"/>
      <c r="Q4" s="2"/>
      <c r="R4" s="2"/>
      <c r="S4" s="2"/>
    </row>
    <row r="5" spans="2:19" ht="12.75">
      <c r="B5" s="3"/>
      <c r="C5" s="66">
        <v>0.67</v>
      </c>
      <c r="D5" s="4" t="s">
        <v>7</v>
      </c>
      <c r="E5" s="4"/>
      <c r="G5" s="5" t="s">
        <v>8</v>
      </c>
      <c r="H5" s="6"/>
      <c r="I5" s="4">
        <v>1.7</v>
      </c>
      <c r="M5" s="2" t="s">
        <v>11</v>
      </c>
      <c r="N5" s="2"/>
      <c r="O5" s="2"/>
      <c r="P5" s="2"/>
      <c r="Q5" s="2"/>
      <c r="R5" s="2"/>
      <c r="S5" s="2"/>
    </row>
    <row r="6" spans="2:19" ht="12.75">
      <c r="B6" s="3"/>
      <c r="C6" s="66">
        <v>0.8</v>
      </c>
      <c r="D6" s="4" t="s">
        <v>10</v>
      </c>
      <c r="E6" s="4"/>
      <c r="F6" s="7"/>
      <c r="G6" s="8"/>
      <c r="H6" s="8"/>
      <c r="I6" s="8"/>
      <c r="K6" s="2" t="s">
        <v>70</v>
      </c>
      <c r="L6" s="2"/>
      <c r="M6" s="2"/>
      <c r="N6" s="2"/>
      <c r="O6" s="2"/>
      <c r="P6" s="2"/>
      <c r="Q6" s="2"/>
      <c r="R6" s="2"/>
      <c r="S6" s="2"/>
    </row>
    <row r="7" spans="2:9" ht="12.75">
      <c r="B7" s="3"/>
      <c r="G7" s="9" t="s">
        <v>13</v>
      </c>
      <c r="H7" s="10"/>
      <c r="I7" s="11">
        <f>AA138</f>
        <v>560.6738000412173</v>
      </c>
    </row>
    <row r="8" spans="2:27" ht="12.75">
      <c r="B8" s="3"/>
      <c r="C8">
        <f>I4*2</f>
        <v>200</v>
      </c>
      <c r="D8" t="s">
        <v>14</v>
      </c>
      <c r="G8" s="12" t="s">
        <v>15</v>
      </c>
      <c r="H8" s="13"/>
      <c r="I8" s="67">
        <f>AG151</f>
        <v>0.4943690002060865</v>
      </c>
      <c r="J8" s="13"/>
      <c r="K8" s="13"/>
      <c r="L8" s="13"/>
      <c r="M8" s="13" t="s">
        <v>16</v>
      </c>
      <c r="N8" s="13"/>
      <c r="O8" s="13"/>
      <c r="P8" s="13"/>
      <c r="Q8" s="13"/>
      <c r="R8" s="13"/>
      <c r="S8" s="13"/>
      <c r="T8" s="13"/>
      <c r="U8" s="13"/>
      <c r="V8" s="13"/>
      <c r="W8" s="13"/>
      <c r="X8" s="13"/>
      <c r="Y8" s="13"/>
      <c r="Z8" s="13"/>
      <c r="AA8" s="13"/>
    </row>
    <row r="9" spans="2:27" ht="12.75">
      <c r="B9" s="3"/>
      <c r="C9">
        <v>1</v>
      </c>
      <c r="D9" t="s">
        <v>17</v>
      </c>
      <c r="G9" s="14" t="s">
        <v>18</v>
      </c>
      <c r="H9" s="15"/>
      <c r="I9" s="16"/>
      <c r="AA9" s="13"/>
    </row>
    <row r="10" spans="2:27" ht="12.75">
      <c r="B10" s="3"/>
      <c r="C10">
        <v>16</v>
      </c>
      <c r="D10" t="s">
        <v>19</v>
      </c>
      <c r="AA10" s="13"/>
    </row>
    <row r="11" spans="2:27" ht="12.75">
      <c r="B11" s="3"/>
      <c r="AA11" s="13"/>
    </row>
    <row r="12" spans="2:27" ht="12.75">
      <c r="B12" s="8"/>
      <c r="C12" s="8"/>
      <c r="H12" s="17" t="s">
        <v>21</v>
      </c>
      <c r="I12" s="17" t="s">
        <v>22</v>
      </c>
      <c r="J12" s="17" t="s">
        <v>23</v>
      </c>
      <c r="K12" s="17" t="s">
        <v>23</v>
      </c>
      <c r="L12" s="17" t="s">
        <v>23</v>
      </c>
      <c r="M12" s="17" t="s">
        <v>23</v>
      </c>
      <c r="N12" s="17" t="s">
        <v>23</v>
      </c>
      <c r="O12" s="17" t="s">
        <v>23</v>
      </c>
      <c r="P12" s="17" t="s">
        <v>23</v>
      </c>
      <c r="Q12" s="17" t="s">
        <v>23</v>
      </c>
      <c r="R12" s="17" t="s">
        <v>23</v>
      </c>
      <c r="S12" s="17" t="s">
        <v>23</v>
      </c>
      <c r="T12" s="17" t="s">
        <v>23</v>
      </c>
      <c r="U12" s="17" t="s">
        <v>23</v>
      </c>
      <c r="V12" s="17" t="s">
        <v>23</v>
      </c>
      <c r="W12" s="17" t="s">
        <v>23</v>
      </c>
      <c r="X12" s="17" t="s">
        <v>23</v>
      </c>
      <c r="Y12" s="17" t="s">
        <v>23</v>
      </c>
      <c r="Z12" s="17" t="s">
        <v>23</v>
      </c>
      <c r="AA12" s="17" t="s">
        <v>23</v>
      </c>
    </row>
    <row r="13" spans="2:146" ht="12.75">
      <c r="B13" s="18"/>
      <c r="C13" s="18"/>
      <c r="D13" s="18"/>
      <c r="E13" s="18"/>
      <c r="F13" s="18"/>
      <c r="G13" s="19" t="s">
        <v>25</v>
      </c>
      <c r="H13" s="17">
        <v>0</v>
      </c>
      <c r="I13" s="17">
        <v>1</v>
      </c>
      <c r="J13" s="17">
        <v>2</v>
      </c>
      <c r="K13" s="17">
        <v>3</v>
      </c>
      <c r="L13" s="17">
        <v>4</v>
      </c>
      <c r="M13" s="17">
        <v>5</v>
      </c>
      <c r="N13" s="17">
        <v>6</v>
      </c>
      <c r="O13" s="17">
        <v>7</v>
      </c>
      <c r="P13" s="17">
        <v>8</v>
      </c>
      <c r="Q13" s="17">
        <v>9</v>
      </c>
      <c r="R13" s="17">
        <v>10</v>
      </c>
      <c r="S13" s="17">
        <v>11</v>
      </c>
      <c r="T13" s="17">
        <v>12</v>
      </c>
      <c r="U13" s="17">
        <v>13</v>
      </c>
      <c r="V13" s="17">
        <v>14</v>
      </c>
      <c r="W13" s="17">
        <v>15</v>
      </c>
      <c r="X13" s="17">
        <v>16</v>
      </c>
      <c r="Y13" s="17">
        <v>17</v>
      </c>
      <c r="Z13" s="17">
        <v>18</v>
      </c>
      <c r="AA13" s="17">
        <v>19</v>
      </c>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8"/>
      <c r="EI13" s="8"/>
      <c r="EJ13" s="8"/>
      <c r="EK13" s="8"/>
      <c r="EL13" s="8"/>
      <c r="EM13" s="8"/>
      <c r="EN13" s="8"/>
      <c r="EO13" s="8"/>
      <c r="EP13" s="8"/>
    </row>
    <row r="14" spans="1:33" ht="15.75">
      <c r="A14" s="20"/>
      <c r="B14" s="18"/>
      <c r="C14" s="4"/>
      <c r="D14" s="21" t="s">
        <v>26</v>
      </c>
      <c r="E14" s="18"/>
      <c r="F14" s="18"/>
      <c r="H14" s="22">
        <f>$C$3</f>
        <v>170</v>
      </c>
      <c r="I14" s="22">
        <f>H14*($C$4)</f>
        <v>91.80000000000001</v>
      </c>
      <c r="J14" s="22">
        <f>I14*($C$5)</f>
        <v>61.506000000000014</v>
      </c>
      <c r="K14" s="22">
        <f aca="true" t="shared" si="0" ref="K14:Y14">J14*($C$6)</f>
        <v>49.20480000000001</v>
      </c>
      <c r="L14" s="22">
        <f t="shared" si="0"/>
        <v>39.36384000000001</v>
      </c>
      <c r="M14" s="22">
        <f t="shared" si="0"/>
        <v>31.49107200000001</v>
      </c>
      <c r="N14" s="22">
        <f t="shared" si="0"/>
        <v>25.19285760000001</v>
      </c>
      <c r="O14" s="22">
        <f t="shared" si="0"/>
        <v>20.15428608000001</v>
      </c>
      <c r="P14" s="22">
        <f t="shared" si="0"/>
        <v>16.123428864000008</v>
      </c>
      <c r="Q14" s="22">
        <f t="shared" si="0"/>
        <v>12.898743091200007</v>
      </c>
      <c r="R14" s="22">
        <f t="shared" si="0"/>
        <v>10.318994472960007</v>
      </c>
      <c r="S14" s="22">
        <f t="shared" si="0"/>
        <v>8.255195578368006</v>
      </c>
      <c r="T14" s="22">
        <f t="shared" si="0"/>
        <v>6.604156462694405</v>
      </c>
      <c r="U14" s="22">
        <f t="shared" si="0"/>
        <v>5.283325170155525</v>
      </c>
      <c r="V14" s="22">
        <f t="shared" si="0"/>
        <v>4.22666013612442</v>
      </c>
      <c r="W14" s="22">
        <f t="shared" si="0"/>
        <v>3.3813281088995364</v>
      </c>
      <c r="X14" s="22">
        <f t="shared" si="0"/>
        <v>2.7050624871196294</v>
      </c>
      <c r="Y14" s="22">
        <f t="shared" si="0"/>
        <v>2.1640499896957035</v>
      </c>
      <c r="Z14" s="22"/>
      <c r="AA14" s="23"/>
      <c r="AB14" s="22"/>
      <c r="AC14" s="22"/>
      <c r="AD14" s="22"/>
      <c r="AE14" s="22"/>
      <c r="AF14" s="22"/>
      <c r="AG14" s="22"/>
    </row>
    <row r="15" spans="1:34" ht="12.75">
      <c r="A15" s="20"/>
      <c r="B15" s="18"/>
      <c r="C15" s="18"/>
      <c r="D15" s="18"/>
      <c r="E15" s="18"/>
      <c r="F15" s="18"/>
      <c r="I15" s="22">
        <f>$C$3</f>
        <v>170</v>
      </c>
      <c r="J15" s="22">
        <f>I15*($C$4)</f>
        <v>91.80000000000001</v>
      </c>
      <c r="K15" s="22">
        <f>J15*($C$5)</f>
        <v>61.506000000000014</v>
      </c>
      <c r="L15" s="22">
        <f aca="true" t="shared" si="1" ref="L15:Y15">K15*($C$6)</f>
        <v>49.20480000000001</v>
      </c>
      <c r="M15" s="22">
        <f t="shared" si="1"/>
        <v>39.36384000000001</v>
      </c>
      <c r="N15" s="22">
        <f t="shared" si="1"/>
        <v>31.49107200000001</v>
      </c>
      <c r="O15" s="22">
        <f t="shared" si="1"/>
        <v>25.19285760000001</v>
      </c>
      <c r="P15" s="22">
        <f t="shared" si="1"/>
        <v>20.15428608000001</v>
      </c>
      <c r="Q15" s="22">
        <f t="shared" si="1"/>
        <v>16.123428864000008</v>
      </c>
      <c r="R15" s="22">
        <f t="shared" si="1"/>
        <v>12.898743091200007</v>
      </c>
      <c r="S15" s="22">
        <f t="shared" si="1"/>
        <v>10.318994472960007</v>
      </c>
      <c r="T15" s="22">
        <f t="shared" si="1"/>
        <v>8.255195578368006</v>
      </c>
      <c r="U15" s="22">
        <f t="shared" si="1"/>
        <v>6.604156462694405</v>
      </c>
      <c r="V15" s="22">
        <f t="shared" si="1"/>
        <v>5.283325170155525</v>
      </c>
      <c r="W15" s="22">
        <f t="shared" si="1"/>
        <v>4.22666013612442</v>
      </c>
      <c r="X15" s="22">
        <f t="shared" si="1"/>
        <v>3.3813281088995364</v>
      </c>
      <c r="Y15" s="22">
        <f t="shared" si="1"/>
        <v>2.7050624871196294</v>
      </c>
      <c r="Z15" s="22">
        <f>Y15*($C$6)</f>
        <v>2.1640499896957035</v>
      </c>
      <c r="AA15" s="23"/>
      <c r="AB15" s="22"/>
      <c r="AC15" s="22"/>
      <c r="AD15" s="22"/>
      <c r="AE15" s="22"/>
      <c r="AF15" s="22"/>
      <c r="AG15" s="22"/>
      <c r="AH15" s="22"/>
    </row>
    <row r="16" spans="1:35" ht="12.75">
      <c r="A16" s="20"/>
      <c r="B16" s="18"/>
      <c r="C16" s="18"/>
      <c r="D16" s="18"/>
      <c r="E16" s="18"/>
      <c r="F16" s="18"/>
      <c r="J16" s="22">
        <f>$C$3</f>
        <v>170</v>
      </c>
      <c r="K16" s="22">
        <f>J16*($C$4)</f>
        <v>91.80000000000001</v>
      </c>
      <c r="L16" s="22">
        <f>K16*($C$5)</f>
        <v>61.506000000000014</v>
      </c>
      <c r="M16" s="22">
        <f aca="true" t="shared" si="2" ref="M16:Z16">L16*($C$6)</f>
        <v>49.20480000000001</v>
      </c>
      <c r="N16" s="22">
        <f t="shared" si="2"/>
        <v>39.36384000000001</v>
      </c>
      <c r="O16" s="22">
        <f t="shared" si="2"/>
        <v>31.49107200000001</v>
      </c>
      <c r="P16" s="22">
        <f t="shared" si="2"/>
        <v>25.19285760000001</v>
      </c>
      <c r="Q16" s="22">
        <f t="shared" si="2"/>
        <v>20.15428608000001</v>
      </c>
      <c r="R16" s="22">
        <f t="shared" si="2"/>
        <v>16.123428864000008</v>
      </c>
      <c r="S16" s="22">
        <f t="shared" si="2"/>
        <v>12.898743091200007</v>
      </c>
      <c r="T16" s="22">
        <f t="shared" si="2"/>
        <v>10.318994472960007</v>
      </c>
      <c r="U16" s="22">
        <f t="shared" si="2"/>
        <v>8.255195578368006</v>
      </c>
      <c r="V16" s="22">
        <f t="shared" si="2"/>
        <v>6.604156462694405</v>
      </c>
      <c r="W16" s="22">
        <f t="shared" si="2"/>
        <v>5.283325170155525</v>
      </c>
      <c r="X16" s="22">
        <f t="shared" si="2"/>
        <v>4.22666013612442</v>
      </c>
      <c r="Y16" s="22">
        <f t="shared" si="2"/>
        <v>3.3813281088995364</v>
      </c>
      <c r="Z16" s="22">
        <f t="shared" si="2"/>
        <v>2.7050624871196294</v>
      </c>
      <c r="AA16" s="23">
        <f>Z16*($C$6)</f>
        <v>2.1640499896957035</v>
      </c>
      <c r="AB16" s="22"/>
      <c r="AC16" s="22"/>
      <c r="AD16" s="22"/>
      <c r="AE16" s="22"/>
      <c r="AF16" s="22"/>
      <c r="AG16" s="22"/>
      <c r="AH16" s="22"/>
      <c r="AI16" s="22"/>
    </row>
    <row r="17" spans="1:36" ht="12.75">
      <c r="A17" s="20"/>
      <c r="B17" s="18"/>
      <c r="C17" s="18"/>
      <c r="D17" s="18"/>
      <c r="E17" s="18"/>
      <c r="F17" s="18"/>
      <c r="K17" s="22">
        <f>$C$3</f>
        <v>170</v>
      </c>
      <c r="L17" s="22">
        <f>K17*($C$4)</f>
        <v>91.80000000000001</v>
      </c>
      <c r="M17" s="22">
        <f>L17*($C$5)</f>
        <v>61.506000000000014</v>
      </c>
      <c r="N17" s="22">
        <f aca="true" t="shared" si="3" ref="N17:AA17">M17*($C$6)</f>
        <v>49.20480000000001</v>
      </c>
      <c r="O17" s="22">
        <f t="shared" si="3"/>
        <v>39.36384000000001</v>
      </c>
      <c r="P17" s="22">
        <f t="shared" si="3"/>
        <v>31.49107200000001</v>
      </c>
      <c r="Q17" s="22">
        <f t="shared" si="3"/>
        <v>25.19285760000001</v>
      </c>
      <c r="R17" s="22">
        <f t="shared" si="3"/>
        <v>20.15428608000001</v>
      </c>
      <c r="S17" s="22">
        <f t="shared" si="3"/>
        <v>16.123428864000008</v>
      </c>
      <c r="T17" s="22">
        <f t="shared" si="3"/>
        <v>12.898743091200007</v>
      </c>
      <c r="U17" s="22">
        <f t="shared" si="3"/>
        <v>10.318994472960007</v>
      </c>
      <c r="V17" s="22">
        <f t="shared" si="3"/>
        <v>8.255195578368006</v>
      </c>
      <c r="W17" s="22">
        <f t="shared" si="3"/>
        <v>6.604156462694405</v>
      </c>
      <c r="X17" s="22">
        <f t="shared" si="3"/>
        <v>5.283325170155525</v>
      </c>
      <c r="Y17" s="22">
        <f t="shared" si="3"/>
        <v>4.22666013612442</v>
      </c>
      <c r="Z17" s="22">
        <f t="shared" si="3"/>
        <v>3.3813281088995364</v>
      </c>
      <c r="AA17" s="23">
        <f t="shared" si="3"/>
        <v>2.7050624871196294</v>
      </c>
      <c r="AB17" s="22">
        <f>AA17*($C$6)</f>
        <v>2.1640499896957035</v>
      </c>
      <c r="AC17" s="22"/>
      <c r="AD17" s="22"/>
      <c r="AE17" s="22"/>
      <c r="AF17" s="22"/>
      <c r="AG17" s="22"/>
      <c r="AH17" s="22"/>
      <c r="AI17" s="22"/>
      <c r="AJ17" s="22"/>
    </row>
    <row r="18" spans="1:37" ht="12" customHeight="1">
      <c r="A18" s="20"/>
      <c r="B18" s="18"/>
      <c r="C18" s="18"/>
      <c r="D18" s="18"/>
      <c r="E18" s="18"/>
      <c r="F18" s="18"/>
      <c r="L18" s="22">
        <f>$C$3</f>
        <v>170</v>
      </c>
      <c r="M18" s="22">
        <f>L18*($C$4)</f>
        <v>91.80000000000001</v>
      </c>
      <c r="N18" s="22">
        <f>M18*($C$5)</f>
        <v>61.506000000000014</v>
      </c>
      <c r="O18" s="22">
        <f aca="true" t="shared" si="4" ref="O18:AB18">N18*($C$6)</f>
        <v>49.20480000000001</v>
      </c>
      <c r="P18" s="22">
        <f t="shared" si="4"/>
        <v>39.36384000000001</v>
      </c>
      <c r="Q18" s="22">
        <f t="shared" si="4"/>
        <v>31.49107200000001</v>
      </c>
      <c r="R18" s="22">
        <f t="shared" si="4"/>
        <v>25.19285760000001</v>
      </c>
      <c r="S18" s="22">
        <f t="shared" si="4"/>
        <v>20.15428608000001</v>
      </c>
      <c r="T18" s="22">
        <f t="shared" si="4"/>
        <v>16.123428864000008</v>
      </c>
      <c r="U18" s="22">
        <f t="shared" si="4"/>
        <v>12.898743091200007</v>
      </c>
      <c r="V18" s="22">
        <f t="shared" si="4"/>
        <v>10.318994472960007</v>
      </c>
      <c r="W18" s="22">
        <f t="shared" si="4"/>
        <v>8.255195578368006</v>
      </c>
      <c r="X18" s="22">
        <f t="shared" si="4"/>
        <v>6.604156462694405</v>
      </c>
      <c r="Y18" s="22">
        <f t="shared" si="4"/>
        <v>5.283325170155525</v>
      </c>
      <c r="Z18" s="22">
        <f t="shared" si="4"/>
        <v>4.22666013612442</v>
      </c>
      <c r="AA18" s="23">
        <f t="shared" si="4"/>
        <v>3.3813281088995364</v>
      </c>
      <c r="AB18" s="22">
        <f t="shared" si="4"/>
        <v>2.7050624871196294</v>
      </c>
      <c r="AC18" s="22">
        <f>AB18*($C$6)</f>
        <v>2.1640499896957035</v>
      </c>
      <c r="AD18" s="22"/>
      <c r="AE18" s="22"/>
      <c r="AF18" s="22"/>
      <c r="AG18" s="22"/>
      <c r="AH18" s="22"/>
      <c r="AI18" s="22"/>
      <c r="AJ18" s="22"/>
      <c r="AK18" s="22"/>
    </row>
    <row r="19" spans="1:37" ht="12.75">
      <c r="A19" s="20"/>
      <c r="B19" s="18"/>
      <c r="C19" s="18"/>
      <c r="D19" s="18"/>
      <c r="E19" s="18"/>
      <c r="F19" s="18"/>
      <c r="M19" s="22">
        <f>$C$3</f>
        <v>170</v>
      </c>
      <c r="N19" s="22">
        <f>M19*($C$4)</f>
        <v>91.80000000000001</v>
      </c>
      <c r="O19" s="22">
        <f>N19*($C$5)</f>
        <v>61.506000000000014</v>
      </c>
      <c r="P19" s="22">
        <f aca="true" t="shared" si="5" ref="P19:AC19">O19*($C$6)</f>
        <v>49.20480000000001</v>
      </c>
      <c r="Q19" s="22">
        <f t="shared" si="5"/>
        <v>39.36384000000001</v>
      </c>
      <c r="R19" s="22">
        <f t="shared" si="5"/>
        <v>31.49107200000001</v>
      </c>
      <c r="S19" s="22">
        <f t="shared" si="5"/>
        <v>25.19285760000001</v>
      </c>
      <c r="T19" s="22">
        <f t="shared" si="5"/>
        <v>20.15428608000001</v>
      </c>
      <c r="U19" s="22">
        <f t="shared" si="5"/>
        <v>16.123428864000008</v>
      </c>
      <c r="V19" s="22">
        <f t="shared" si="5"/>
        <v>12.898743091200007</v>
      </c>
      <c r="W19" s="22">
        <f t="shared" si="5"/>
        <v>10.318994472960007</v>
      </c>
      <c r="X19" s="22">
        <f t="shared" si="5"/>
        <v>8.255195578368006</v>
      </c>
      <c r="Y19" s="22">
        <f t="shared" si="5"/>
        <v>6.604156462694405</v>
      </c>
      <c r="Z19" s="22">
        <f t="shared" si="5"/>
        <v>5.283325170155525</v>
      </c>
      <c r="AA19" s="23">
        <f t="shared" si="5"/>
        <v>4.22666013612442</v>
      </c>
      <c r="AB19" s="22">
        <f t="shared" si="5"/>
        <v>3.3813281088995364</v>
      </c>
      <c r="AC19" s="22">
        <f t="shared" si="5"/>
        <v>2.7050624871196294</v>
      </c>
      <c r="AD19" s="22">
        <f>AC19*($C$6)</f>
        <v>2.1640499896957035</v>
      </c>
      <c r="AE19" s="22"/>
      <c r="AF19" s="22"/>
      <c r="AG19" s="22"/>
      <c r="AH19" s="22"/>
      <c r="AI19" s="22"/>
      <c r="AJ19" s="22"/>
      <c r="AK19" s="22"/>
    </row>
    <row r="20" spans="1:38" ht="12.75">
      <c r="A20" s="20"/>
      <c r="B20" s="18"/>
      <c r="C20" s="18"/>
      <c r="D20" s="18"/>
      <c r="E20" s="18"/>
      <c r="F20" s="18"/>
      <c r="N20" s="22">
        <f>$C$3</f>
        <v>170</v>
      </c>
      <c r="O20" s="22">
        <f>N20*($C$4)</f>
        <v>91.80000000000001</v>
      </c>
      <c r="P20" s="22">
        <f>O20*($C$5)</f>
        <v>61.506000000000014</v>
      </c>
      <c r="Q20" s="22">
        <f aca="true" t="shared" si="6" ref="Q20:AD20">P20*($C$6)</f>
        <v>49.20480000000001</v>
      </c>
      <c r="R20" s="22">
        <f t="shared" si="6"/>
        <v>39.36384000000001</v>
      </c>
      <c r="S20" s="22">
        <f t="shared" si="6"/>
        <v>31.49107200000001</v>
      </c>
      <c r="T20" s="22">
        <f t="shared" si="6"/>
        <v>25.19285760000001</v>
      </c>
      <c r="U20" s="22">
        <f t="shared" si="6"/>
        <v>20.15428608000001</v>
      </c>
      <c r="V20" s="22">
        <f t="shared" si="6"/>
        <v>16.123428864000008</v>
      </c>
      <c r="W20" s="22">
        <f t="shared" si="6"/>
        <v>12.898743091200007</v>
      </c>
      <c r="X20" s="22">
        <f t="shared" si="6"/>
        <v>10.318994472960007</v>
      </c>
      <c r="Y20" s="22">
        <f t="shared" si="6"/>
        <v>8.255195578368006</v>
      </c>
      <c r="Z20" s="22">
        <f t="shared" si="6"/>
        <v>6.604156462694405</v>
      </c>
      <c r="AA20" s="23">
        <f t="shared" si="6"/>
        <v>5.283325170155525</v>
      </c>
      <c r="AB20" s="22">
        <f t="shared" si="6"/>
        <v>4.22666013612442</v>
      </c>
      <c r="AC20" s="22">
        <f t="shared" si="6"/>
        <v>3.3813281088995364</v>
      </c>
      <c r="AD20" s="22">
        <f t="shared" si="6"/>
        <v>2.7050624871196294</v>
      </c>
      <c r="AE20" s="22">
        <f>AD20*($C$6)</f>
        <v>2.1640499896957035</v>
      </c>
      <c r="AF20" s="22"/>
      <c r="AG20" s="22"/>
      <c r="AH20" s="22"/>
      <c r="AI20" s="22"/>
      <c r="AJ20" s="22"/>
      <c r="AK20" s="22"/>
      <c r="AL20" s="22"/>
    </row>
    <row r="21" spans="1:39" ht="12.75">
      <c r="A21" s="20"/>
      <c r="B21" s="18"/>
      <c r="C21" s="18"/>
      <c r="D21" s="18"/>
      <c r="E21" s="18"/>
      <c r="F21" s="18"/>
      <c r="O21" s="22">
        <f>$C$3</f>
        <v>170</v>
      </c>
      <c r="P21" s="22">
        <f>O21*($C$4)</f>
        <v>91.80000000000001</v>
      </c>
      <c r="Q21" s="22">
        <f>P21*($C$5)</f>
        <v>61.506000000000014</v>
      </c>
      <c r="R21" s="22">
        <f aca="true" t="shared" si="7" ref="R21:AE21">Q21*($C$6)</f>
        <v>49.20480000000001</v>
      </c>
      <c r="S21" s="22">
        <f t="shared" si="7"/>
        <v>39.36384000000001</v>
      </c>
      <c r="T21" s="22">
        <f t="shared" si="7"/>
        <v>31.49107200000001</v>
      </c>
      <c r="U21" s="22">
        <f t="shared" si="7"/>
        <v>25.19285760000001</v>
      </c>
      <c r="V21" s="22">
        <f t="shared" si="7"/>
        <v>20.15428608000001</v>
      </c>
      <c r="W21" s="22">
        <f t="shared" si="7"/>
        <v>16.123428864000008</v>
      </c>
      <c r="X21" s="22">
        <f t="shared" si="7"/>
        <v>12.898743091200007</v>
      </c>
      <c r="Y21" s="22">
        <f t="shared" si="7"/>
        <v>10.318994472960007</v>
      </c>
      <c r="Z21" s="22">
        <f t="shared" si="7"/>
        <v>8.255195578368006</v>
      </c>
      <c r="AA21" s="23">
        <f t="shared" si="7"/>
        <v>6.604156462694405</v>
      </c>
      <c r="AB21" s="22">
        <f t="shared" si="7"/>
        <v>5.283325170155525</v>
      </c>
      <c r="AC21" s="22">
        <f t="shared" si="7"/>
        <v>4.22666013612442</v>
      </c>
      <c r="AD21" s="22">
        <f t="shared" si="7"/>
        <v>3.3813281088995364</v>
      </c>
      <c r="AE21" s="22">
        <f t="shared" si="7"/>
        <v>2.7050624871196294</v>
      </c>
      <c r="AF21" s="22">
        <f>AE21*($C$6)</f>
        <v>2.1640499896957035</v>
      </c>
      <c r="AG21" s="22"/>
      <c r="AH21" s="22"/>
      <c r="AI21" s="22"/>
      <c r="AJ21" s="22"/>
      <c r="AK21" s="22"/>
      <c r="AL21" s="22"/>
      <c r="AM21" s="22"/>
    </row>
    <row r="22" spans="1:40" ht="12.75">
      <c r="A22" s="20"/>
      <c r="B22" s="18"/>
      <c r="C22" s="18"/>
      <c r="D22" s="18"/>
      <c r="E22" s="18"/>
      <c r="F22" s="18"/>
      <c r="G22" s="24"/>
      <c r="H22" s="24"/>
      <c r="I22" s="24"/>
      <c r="J22" s="24"/>
      <c r="K22" s="24"/>
      <c r="L22" s="24"/>
      <c r="P22" s="22">
        <f>$C$3</f>
        <v>170</v>
      </c>
      <c r="Q22" s="22">
        <f>P22*($C$4)</f>
        <v>91.80000000000001</v>
      </c>
      <c r="R22" s="22">
        <f>Q22*($C$5)</f>
        <v>61.506000000000014</v>
      </c>
      <c r="S22" s="22">
        <f aca="true" t="shared" si="8" ref="S22:AF22">R22*($C$6)</f>
        <v>49.20480000000001</v>
      </c>
      <c r="T22" s="22">
        <f t="shared" si="8"/>
        <v>39.36384000000001</v>
      </c>
      <c r="U22" s="22">
        <f t="shared" si="8"/>
        <v>31.49107200000001</v>
      </c>
      <c r="V22" s="22">
        <f t="shared" si="8"/>
        <v>25.19285760000001</v>
      </c>
      <c r="W22" s="22">
        <f t="shared" si="8"/>
        <v>20.15428608000001</v>
      </c>
      <c r="X22" s="22">
        <f t="shared" si="8"/>
        <v>16.123428864000008</v>
      </c>
      <c r="Y22" s="22">
        <f t="shared" si="8"/>
        <v>12.898743091200007</v>
      </c>
      <c r="Z22" s="22">
        <f t="shared" si="8"/>
        <v>10.318994472960007</v>
      </c>
      <c r="AA22" s="23">
        <f t="shared" si="8"/>
        <v>8.255195578368006</v>
      </c>
      <c r="AB22" s="22">
        <f t="shared" si="8"/>
        <v>6.604156462694405</v>
      </c>
      <c r="AC22" s="22">
        <f t="shared" si="8"/>
        <v>5.283325170155525</v>
      </c>
      <c r="AD22" s="22">
        <f t="shared" si="8"/>
        <v>4.22666013612442</v>
      </c>
      <c r="AE22" s="22">
        <f t="shared" si="8"/>
        <v>3.3813281088995364</v>
      </c>
      <c r="AF22" s="22">
        <f t="shared" si="8"/>
        <v>2.7050624871196294</v>
      </c>
      <c r="AG22" s="22">
        <f>AF22*($C$6)</f>
        <v>2.1640499896957035</v>
      </c>
      <c r="AH22" s="22"/>
      <c r="AI22" s="22"/>
      <c r="AJ22" s="22"/>
      <c r="AK22" s="22"/>
      <c r="AL22" s="22"/>
      <c r="AM22" s="22"/>
      <c r="AN22" s="22"/>
    </row>
    <row r="23" spans="1:41" ht="12.75">
      <c r="A23" s="20"/>
      <c r="B23" s="18"/>
      <c r="C23" s="18"/>
      <c r="D23" s="18"/>
      <c r="E23" s="18"/>
      <c r="F23" s="18"/>
      <c r="H23" s="25"/>
      <c r="I23" s="25"/>
      <c r="J23" s="26"/>
      <c r="K23" s="25"/>
      <c r="L23" s="25"/>
      <c r="M23" s="25"/>
      <c r="N23" s="25"/>
      <c r="Q23" s="22">
        <f>$C$3</f>
        <v>170</v>
      </c>
      <c r="R23" s="22">
        <f>Q23*($C$4)</f>
        <v>91.80000000000001</v>
      </c>
      <c r="S23" s="22">
        <f>R23*($C$5)</f>
        <v>61.506000000000014</v>
      </c>
      <c r="T23" s="22">
        <f aca="true" t="shared" si="9" ref="T23:AG23">S23*($C$6)</f>
        <v>49.20480000000001</v>
      </c>
      <c r="U23" s="22">
        <f t="shared" si="9"/>
        <v>39.36384000000001</v>
      </c>
      <c r="V23" s="22">
        <f t="shared" si="9"/>
        <v>31.49107200000001</v>
      </c>
      <c r="W23" s="22">
        <f t="shared" si="9"/>
        <v>25.19285760000001</v>
      </c>
      <c r="X23" s="22">
        <f t="shared" si="9"/>
        <v>20.15428608000001</v>
      </c>
      <c r="Y23" s="22">
        <f t="shared" si="9"/>
        <v>16.123428864000008</v>
      </c>
      <c r="Z23" s="22">
        <f t="shared" si="9"/>
        <v>12.898743091200007</v>
      </c>
      <c r="AA23" s="23">
        <f t="shared" si="9"/>
        <v>10.318994472960007</v>
      </c>
      <c r="AB23" s="22">
        <f t="shared" si="9"/>
        <v>8.255195578368006</v>
      </c>
      <c r="AC23" s="22">
        <f t="shared" si="9"/>
        <v>6.604156462694405</v>
      </c>
      <c r="AD23" s="22">
        <f t="shared" si="9"/>
        <v>5.283325170155525</v>
      </c>
      <c r="AE23" s="22">
        <f t="shared" si="9"/>
        <v>4.22666013612442</v>
      </c>
      <c r="AF23" s="22">
        <f t="shared" si="9"/>
        <v>3.3813281088995364</v>
      </c>
      <c r="AG23" s="22">
        <f t="shared" si="9"/>
        <v>2.7050624871196294</v>
      </c>
      <c r="AH23" s="22">
        <f>AG23*($C$6)</f>
        <v>2.1640499896957035</v>
      </c>
      <c r="AI23" s="22"/>
      <c r="AJ23" s="22"/>
      <c r="AK23" s="22"/>
      <c r="AL23" s="22"/>
      <c r="AM23" s="22"/>
      <c r="AN23" s="22"/>
      <c r="AO23" s="22"/>
    </row>
    <row r="24" spans="1:42" ht="12.75">
      <c r="A24" s="20"/>
      <c r="B24" s="18"/>
      <c r="C24" s="18"/>
      <c r="D24" s="18"/>
      <c r="E24" s="18"/>
      <c r="F24" s="18"/>
      <c r="H24" s="25"/>
      <c r="I24" s="25"/>
      <c r="J24" s="25"/>
      <c r="K24" s="25"/>
      <c r="L24" s="25"/>
      <c r="M24" s="25"/>
      <c r="N24" s="25"/>
      <c r="R24" s="22">
        <f>$C$3</f>
        <v>170</v>
      </c>
      <c r="S24" s="22">
        <f>R24*($C$4)</f>
        <v>91.80000000000001</v>
      </c>
      <c r="T24" s="22">
        <f>S24*($C$5)</f>
        <v>61.506000000000014</v>
      </c>
      <c r="U24" s="22">
        <f aca="true" t="shared" si="10" ref="U24:AH24">T24*($C$6)</f>
        <v>49.20480000000001</v>
      </c>
      <c r="V24" s="22">
        <f t="shared" si="10"/>
        <v>39.36384000000001</v>
      </c>
      <c r="W24" s="22">
        <f t="shared" si="10"/>
        <v>31.49107200000001</v>
      </c>
      <c r="X24" s="22">
        <f t="shared" si="10"/>
        <v>25.19285760000001</v>
      </c>
      <c r="Y24" s="22">
        <f t="shared" si="10"/>
        <v>20.15428608000001</v>
      </c>
      <c r="Z24" s="22">
        <f t="shared" si="10"/>
        <v>16.123428864000008</v>
      </c>
      <c r="AA24" s="23">
        <f t="shared" si="10"/>
        <v>12.898743091200007</v>
      </c>
      <c r="AB24" s="22">
        <f t="shared" si="10"/>
        <v>10.318994472960007</v>
      </c>
      <c r="AC24" s="22">
        <f t="shared" si="10"/>
        <v>8.255195578368006</v>
      </c>
      <c r="AD24" s="22">
        <f t="shared" si="10"/>
        <v>6.604156462694405</v>
      </c>
      <c r="AE24" s="22">
        <f t="shared" si="10"/>
        <v>5.283325170155525</v>
      </c>
      <c r="AF24" s="22">
        <f t="shared" si="10"/>
        <v>4.22666013612442</v>
      </c>
      <c r="AG24" s="22">
        <f t="shared" si="10"/>
        <v>3.3813281088995364</v>
      </c>
      <c r="AH24" s="22">
        <f t="shared" si="10"/>
        <v>2.7050624871196294</v>
      </c>
      <c r="AI24" s="22">
        <f>AH24*($C$6)</f>
        <v>2.1640499896957035</v>
      </c>
      <c r="AJ24" s="22"/>
      <c r="AK24" s="22"/>
      <c r="AL24" s="22"/>
      <c r="AM24" s="22"/>
      <c r="AN24" s="22"/>
      <c r="AO24" s="22"/>
      <c r="AP24" s="22"/>
    </row>
    <row r="25" spans="1:43" ht="12.75">
      <c r="A25" s="20"/>
      <c r="B25" s="18"/>
      <c r="C25" s="18"/>
      <c r="D25" s="18"/>
      <c r="E25" s="18"/>
      <c r="F25" s="18"/>
      <c r="H25" s="25"/>
      <c r="I25" s="25"/>
      <c r="J25" s="25"/>
      <c r="K25" s="25"/>
      <c r="L25" s="25"/>
      <c r="M25" s="25"/>
      <c r="N25" s="25"/>
      <c r="S25" s="22">
        <f>$C$3</f>
        <v>170</v>
      </c>
      <c r="T25" s="22">
        <f>S25*($C$4)</f>
        <v>91.80000000000001</v>
      </c>
      <c r="U25" s="22">
        <f>T25*($C$5)</f>
        <v>61.506000000000014</v>
      </c>
      <c r="V25" s="22">
        <f aca="true" t="shared" si="11" ref="V25:AI25">U25*($C$6)</f>
        <v>49.20480000000001</v>
      </c>
      <c r="W25" s="22">
        <f t="shared" si="11"/>
        <v>39.36384000000001</v>
      </c>
      <c r="X25" s="22">
        <f t="shared" si="11"/>
        <v>31.49107200000001</v>
      </c>
      <c r="Y25" s="22">
        <f t="shared" si="11"/>
        <v>25.19285760000001</v>
      </c>
      <c r="Z25" s="22">
        <f t="shared" si="11"/>
        <v>20.15428608000001</v>
      </c>
      <c r="AA25" s="23">
        <f t="shared" si="11"/>
        <v>16.123428864000008</v>
      </c>
      <c r="AB25" s="22">
        <f t="shared" si="11"/>
        <v>12.898743091200007</v>
      </c>
      <c r="AC25" s="22">
        <f t="shared" si="11"/>
        <v>10.318994472960007</v>
      </c>
      <c r="AD25" s="22">
        <f t="shared" si="11"/>
        <v>8.255195578368006</v>
      </c>
      <c r="AE25" s="22">
        <f t="shared" si="11"/>
        <v>6.604156462694405</v>
      </c>
      <c r="AF25" s="22">
        <f t="shared" si="11"/>
        <v>5.283325170155525</v>
      </c>
      <c r="AG25" s="22">
        <f t="shared" si="11"/>
        <v>4.22666013612442</v>
      </c>
      <c r="AH25" s="22">
        <f t="shared" si="11"/>
        <v>3.3813281088995364</v>
      </c>
      <c r="AI25" s="22">
        <f t="shared" si="11"/>
        <v>2.7050624871196294</v>
      </c>
      <c r="AJ25" s="22">
        <f>AI25*($C$6)</f>
        <v>2.1640499896957035</v>
      </c>
      <c r="AK25" s="22"/>
      <c r="AL25" s="22"/>
      <c r="AM25" s="22"/>
      <c r="AN25" s="22"/>
      <c r="AO25" s="22"/>
      <c r="AP25" s="22"/>
      <c r="AQ25" s="22"/>
    </row>
    <row r="26" spans="1:44" ht="12.75">
      <c r="A26" s="20"/>
      <c r="B26" s="18"/>
      <c r="C26" s="18"/>
      <c r="D26" s="18"/>
      <c r="E26" s="18"/>
      <c r="F26" s="18"/>
      <c r="H26" s="25"/>
      <c r="I26" s="25"/>
      <c r="J26" s="25"/>
      <c r="K26" s="25"/>
      <c r="L26" s="25"/>
      <c r="M26" s="25"/>
      <c r="N26" s="25"/>
      <c r="T26" s="22">
        <f>$C$3</f>
        <v>170</v>
      </c>
      <c r="U26" s="22">
        <f>T26*($C$4)</f>
        <v>91.80000000000001</v>
      </c>
      <c r="V26" s="22">
        <f>U26*($C$5)</f>
        <v>61.506000000000014</v>
      </c>
      <c r="W26" s="22">
        <f aca="true" t="shared" si="12" ref="W26:AJ26">V26*($C$6)</f>
        <v>49.20480000000001</v>
      </c>
      <c r="X26" s="22">
        <f t="shared" si="12"/>
        <v>39.36384000000001</v>
      </c>
      <c r="Y26" s="22">
        <f t="shared" si="12"/>
        <v>31.49107200000001</v>
      </c>
      <c r="Z26" s="22">
        <f t="shared" si="12"/>
        <v>25.19285760000001</v>
      </c>
      <c r="AA26" s="23">
        <f t="shared" si="12"/>
        <v>20.15428608000001</v>
      </c>
      <c r="AB26" s="22">
        <f t="shared" si="12"/>
        <v>16.123428864000008</v>
      </c>
      <c r="AC26" s="22">
        <f t="shared" si="12"/>
        <v>12.898743091200007</v>
      </c>
      <c r="AD26" s="22">
        <f t="shared" si="12"/>
        <v>10.318994472960007</v>
      </c>
      <c r="AE26" s="22">
        <f t="shared" si="12"/>
        <v>8.255195578368006</v>
      </c>
      <c r="AF26" s="22">
        <f t="shared" si="12"/>
        <v>6.604156462694405</v>
      </c>
      <c r="AG26" s="22">
        <f t="shared" si="12"/>
        <v>5.283325170155525</v>
      </c>
      <c r="AH26" s="22">
        <f t="shared" si="12"/>
        <v>4.22666013612442</v>
      </c>
      <c r="AI26" s="22">
        <f t="shared" si="12"/>
        <v>3.3813281088995364</v>
      </c>
      <c r="AJ26" s="22">
        <f t="shared" si="12"/>
        <v>2.7050624871196294</v>
      </c>
      <c r="AK26" s="22">
        <f>AJ26*($C$6)</f>
        <v>2.1640499896957035</v>
      </c>
      <c r="AL26" s="22"/>
      <c r="AM26" s="22"/>
      <c r="AN26" s="22"/>
      <c r="AO26" s="22"/>
      <c r="AP26" s="22"/>
      <c r="AQ26" s="22"/>
      <c r="AR26" s="22"/>
    </row>
    <row r="27" spans="1:45" ht="12.75">
      <c r="A27" s="20"/>
      <c r="B27" s="18"/>
      <c r="C27" s="18"/>
      <c r="D27" s="18"/>
      <c r="E27" s="18"/>
      <c r="F27" s="18"/>
      <c r="H27" s="25"/>
      <c r="I27" s="25"/>
      <c r="J27" s="25"/>
      <c r="K27" s="25"/>
      <c r="L27" s="25"/>
      <c r="M27" s="25"/>
      <c r="N27" t="s">
        <v>27</v>
      </c>
      <c r="U27" s="22">
        <f>$C$3</f>
        <v>170</v>
      </c>
      <c r="V27" s="22">
        <f>U27*($C$4)</f>
        <v>91.80000000000001</v>
      </c>
      <c r="W27" s="22">
        <f>V27*($C$5)</f>
        <v>61.506000000000014</v>
      </c>
      <c r="X27" s="22">
        <f aca="true" t="shared" si="13" ref="X27:AK27">W27*($C$6)</f>
        <v>49.20480000000001</v>
      </c>
      <c r="Y27" s="22">
        <f t="shared" si="13"/>
        <v>39.36384000000001</v>
      </c>
      <c r="Z27" s="22">
        <f t="shared" si="13"/>
        <v>31.49107200000001</v>
      </c>
      <c r="AA27" s="23">
        <f t="shared" si="13"/>
        <v>25.19285760000001</v>
      </c>
      <c r="AB27" s="22">
        <f t="shared" si="13"/>
        <v>20.15428608000001</v>
      </c>
      <c r="AC27" s="22">
        <f t="shared" si="13"/>
        <v>16.123428864000008</v>
      </c>
      <c r="AD27" s="22">
        <f t="shared" si="13"/>
        <v>12.898743091200007</v>
      </c>
      <c r="AE27" s="22">
        <f t="shared" si="13"/>
        <v>10.318994472960007</v>
      </c>
      <c r="AF27" s="22">
        <f t="shared" si="13"/>
        <v>8.255195578368006</v>
      </c>
      <c r="AG27" s="22">
        <f t="shared" si="13"/>
        <v>6.604156462694405</v>
      </c>
      <c r="AH27" s="22">
        <f t="shared" si="13"/>
        <v>5.283325170155525</v>
      </c>
      <c r="AI27" s="22">
        <f t="shared" si="13"/>
        <v>4.22666013612442</v>
      </c>
      <c r="AJ27" s="22">
        <f t="shared" si="13"/>
        <v>3.3813281088995364</v>
      </c>
      <c r="AK27" s="22">
        <f t="shared" si="13"/>
        <v>2.7050624871196294</v>
      </c>
      <c r="AL27" s="22">
        <f>AK27*($C$6)</f>
        <v>2.1640499896957035</v>
      </c>
      <c r="AM27" s="22"/>
      <c r="AN27" s="22"/>
      <c r="AO27" s="22"/>
      <c r="AP27" s="22"/>
      <c r="AQ27" s="22"/>
      <c r="AR27" s="22"/>
      <c r="AS27" s="22"/>
    </row>
    <row r="28" spans="1:46" ht="12.75">
      <c r="A28" s="20"/>
      <c r="B28" s="18"/>
      <c r="C28" s="18"/>
      <c r="D28" s="18"/>
      <c r="E28" s="18"/>
      <c r="F28" s="18"/>
      <c r="H28" s="25"/>
      <c r="I28" s="25"/>
      <c r="J28" s="25"/>
      <c r="K28" s="25"/>
      <c r="L28" s="25"/>
      <c r="M28" s="25"/>
      <c r="N28" s="25"/>
      <c r="O28" t="s">
        <v>28</v>
      </c>
      <c r="V28" s="22">
        <f>$C$3</f>
        <v>170</v>
      </c>
      <c r="W28" s="22">
        <f>V28*($C$4)</f>
        <v>91.80000000000001</v>
      </c>
      <c r="X28" s="22">
        <f>W28*($C$5)</f>
        <v>61.506000000000014</v>
      </c>
      <c r="Y28" s="22">
        <f aca="true" t="shared" si="14" ref="Y28:AL28">X28*($C$6)</f>
        <v>49.20480000000001</v>
      </c>
      <c r="Z28" s="22">
        <f t="shared" si="14"/>
        <v>39.36384000000001</v>
      </c>
      <c r="AA28" s="23">
        <f t="shared" si="14"/>
        <v>31.49107200000001</v>
      </c>
      <c r="AB28" s="22">
        <f t="shared" si="14"/>
        <v>25.19285760000001</v>
      </c>
      <c r="AC28" s="22">
        <f t="shared" si="14"/>
        <v>20.15428608000001</v>
      </c>
      <c r="AD28" s="22">
        <f t="shared" si="14"/>
        <v>16.123428864000008</v>
      </c>
      <c r="AE28" s="22">
        <f t="shared" si="14"/>
        <v>12.898743091200007</v>
      </c>
      <c r="AF28" s="22">
        <f t="shared" si="14"/>
        <v>10.318994472960007</v>
      </c>
      <c r="AG28" s="22">
        <f t="shared" si="14"/>
        <v>8.255195578368006</v>
      </c>
      <c r="AH28" s="22">
        <f t="shared" si="14"/>
        <v>6.604156462694405</v>
      </c>
      <c r="AI28" s="22">
        <f t="shared" si="14"/>
        <v>5.283325170155525</v>
      </c>
      <c r="AJ28" s="22">
        <f t="shared" si="14"/>
        <v>4.22666013612442</v>
      </c>
      <c r="AK28" s="22">
        <f t="shared" si="14"/>
        <v>3.3813281088995364</v>
      </c>
      <c r="AL28" s="22">
        <f t="shared" si="14"/>
        <v>2.7050624871196294</v>
      </c>
      <c r="AM28" s="22">
        <f>AL28*($C$6)</f>
        <v>2.1640499896957035</v>
      </c>
      <c r="AN28" s="22"/>
      <c r="AO28" s="22"/>
      <c r="AP28" s="22"/>
      <c r="AQ28" s="22"/>
      <c r="AR28" s="22"/>
      <c r="AS28" s="22"/>
      <c r="AT28" s="22"/>
    </row>
    <row r="29" spans="1:47" ht="12.75">
      <c r="A29" s="20"/>
      <c r="B29" s="18"/>
      <c r="C29" s="18"/>
      <c r="D29" s="18"/>
      <c r="E29" s="18"/>
      <c r="F29" s="18"/>
      <c r="H29" s="25"/>
      <c r="I29" s="25"/>
      <c r="J29" s="25"/>
      <c r="K29" s="25"/>
      <c r="L29" s="25"/>
      <c r="M29" s="25"/>
      <c r="N29" s="25"/>
      <c r="W29" s="22">
        <f>$C$3</f>
        <v>170</v>
      </c>
      <c r="X29" s="22">
        <f>W29*($C$4)</f>
        <v>91.80000000000001</v>
      </c>
      <c r="Y29" s="22">
        <f>X29*($C$5)</f>
        <v>61.506000000000014</v>
      </c>
      <c r="Z29" s="22">
        <f aca="true" t="shared" si="15" ref="Z29:AM29">Y29*($C$6)</f>
        <v>49.20480000000001</v>
      </c>
      <c r="AA29" s="23">
        <f t="shared" si="15"/>
        <v>39.36384000000001</v>
      </c>
      <c r="AB29" s="22">
        <f t="shared" si="15"/>
        <v>31.49107200000001</v>
      </c>
      <c r="AC29" s="22">
        <f t="shared" si="15"/>
        <v>25.19285760000001</v>
      </c>
      <c r="AD29" s="22">
        <f t="shared" si="15"/>
        <v>20.15428608000001</v>
      </c>
      <c r="AE29" s="22">
        <f t="shared" si="15"/>
        <v>16.123428864000008</v>
      </c>
      <c r="AF29" s="22">
        <f t="shared" si="15"/>
        <v>12.898743091200007</v>
      </c>
      <c r="AG29" s="22">
        <f t="shared" si="15"/>
        <v>10.318994472960007</v>
      </c>
      <c r="AH29" s="22">
        <f t="shared" si="15"/>
        <v>8.255195578368006</v>
      </c>
      <c r="AI29" s="22">
        <f t="shared" si="15"/>
        <v>6.604156462694405</v>
      </c>
      <c r="AJ29" s="22">
        <f t="shared" si="15"/>
        <v>5.283325170155525</v>
      </c>
      <c r="AK29" s="22">
        <f t="shared" si="15"/>
        <v>4.22666013612442</v>
      </c>
      <c r="AL29" s="22">
        <f t="shared" si="15"/>
        <v>3.3813281088995364</v>
      </c>
      <c r="AM29" s="22">
        <f t="shared" si="15"/>
        <v>2.7050624871196294</v>
      </c>
      <c r="AN29" s="22">
        <f>AM29*($C$6)</f>
        <v>2.1640499896957035</v>
      </c>
      <c r="AO29" s="22"/>
      <c r="AP29" s="22"/>
      <c r="AQ29" s="22"/>
      <c r="AR29" s="22"/>
      <c r="AS29" s="22"/>
      <c r="AT29" s="22"/>
      <c r="AU29" s="22"/>
    </row>
    <row r="30" spans="1:48" ht="15">
      <c r="A30" s="20"/>
      <c r="B30" s="18"/>
      <c r="C30" s="27" t="s">
        <v>29</v>
      </c>
      <c r="D30" s="18"/>
      <c r="E30" s="18"/>
      <c r="F30" s="18"/>
      <c r="H30" s="25"/>
      <c r="I30" s="25"/>
      <c r="J30" s="25"/>
      <c r="K30" s="25"/>
      <c r="L30" s="25"/>
      <c r="M30" s="25"/>
      <c r="N30" s="25"/>
      <c r="X30" s="22">
        <f>$C$3</f>
        <v>170</v>
      </c>
      <c r="Y30" s="22">
        <f>X30*($C$4)</f>
        <v>91.80000000000001</v>
      </c>
      <c r="Z30" s="22">
        <f>Y30*($C$5)</f>
        <v>61.506000000000014</v>
      </c>
      <c r="AA30" s="23">
        <f aca="true" t="shared" si="16" ref="AA30:AN30">Z30*($C$6)</f>
        <v>49.20480000000001</v>
      </c>
      <c r="AB30" s="22">
        <f t="shared" si="16"/>
        <v>39.36384000000001</v>
      </c>
      <c r="AC30" s="22">
        <f t="shared" si="16"/>
        <v>31.49107200000001</v>
      </c>
      <c r="AD30" s="22">
        <f t="shared" si="16"/>
        <v>25.19285760000001</v>
      </c>
      <c r="AE30" s="22">
        <f t="shared" si="16"/>
        <v>20.15428608000001</v>
      </c>
      <c r="AF30" s="22">
        <f t="shared" si="16"/>
        <v>16.123428864000008</v>
      </c>
      <c r="AG30" s="22">
        <f t="shared" si="16"/>
        <v>12.898743091200007</v>
      </c>
      <c r="AH30" s="22">
        <f t="shared" si="16"/>
        <v>10.318994472960007</v>
      </c>
      <c r="AI30" s="22">
        <f t="shared" si="16"/>
        <v>8.255195578368006</v>
      </c>
      <c r="AJ30" s="22">
        <f t="shared" si="16"/>
        <v>6.604156462694405</v>
      </c>
      <c r="AK30" s="22">
        <f t="shared" si="16"/>
        <v>5.283325170155525</v>
      </c>
      <c r="AL30" s="22">
        <f t="shared" si="16"/>
        <v>4.22666013612442</v>
      </c>
      <c r="AM30" s="22">
        <f t="shared" si="16"/>
        <v>3.3813281088995364</v>
      </c>
      <c r="AN30" s="22">
        <f t="shared" si="16"/>
        <v>2.7050624871196294</v>
      </c>
      <c r="AO30" s="22">
        <f>AN30*($C$6)</f>
        <v>2.1640499896957035</v>
      </c>
      <c r="AP30" s="22"/>
      <c r="AQ30" s="22"/>
      <c r="AR30" s="22"/>
      <c r="AS30" s="22"/>
      <c r="AT30" s="22"/>
      <c r="AU30" s="22"/>
      <c r="AV30" s="22"/>
    </row>
    <row r="31" spans="1:49" ht="12.75">
      <c r="A31" s="20"/>
      <c r="B31" s="28" t="s">
        <v>30</v>
      </c>
      <c r="C31" s="29"/>
      <c r="D31" s="4"/>
      <c r="E31" s="4"/>
      <c r="F31" s="4"/>
      <c r="H31" s="25"/>
      <c r="I31" s="25"/>
      <c r="J31" s="25"/>
      <c r="K31" s="25"/>
      <c r="L31" s="25"/>
      <c r="M31" s="25"/>
      <c r="N31" s="25"/>
      <c r="Y31" s="22">
        <f>$C$3</f>
        <v>170</v>
      </c>
      <c r="Z31" s="22">
        <f>Y31*($C$4)</f>
        <v>91.80000000000001</v>
      </c>
      <c r="AA31" s="23">
        <f>Z31*($C$5)</f>
        <v>61.506000000000014</v>
      </c>
      <c r="AB31" s="22">
        <f aca="true" t="shared" si="17" ref="AB31:AO31">AA31*($C$6)</f>
        <v>49.20480000000001</v>
      </c>
      <c r="AC31" s="22">
        <f t="shared" si="17"/>
        <v>39.36384000000001</v>
      </c>
      <c r="AD31" s="22">
        <f t="shared" si="17"/>
        <v>31.49107200000001</v>
      </c>
      <c r="AE31" s="22">
        <f t="shared" si="17"/>
        <v>25.19285760000001</v>
      </c>
      <c r="AF31" s="22">
        <f t="shared" si="17"/>
        <v>20.15428608000001</v>
      </c>
      <c r="AG31" s="22">
        <f t="shared" si="17"/>
        <v>16.123428864000008</v>
      </c>
      <c r="AH31" s="22">
        <f t="shared" si="17"/>
        <v>12.898743091200007</v>
      </c>
      <c r="AI31" s="22">
        <f t="shared" si="17"/>
        <v>10.318994472960007</v>
      </c>
      <c r="AJ31" s="22">
        <f t="shared" si="17"/>
        <v>8.255195578368006</v>
      </c>
      <c r="AK31" s="22">
        <f t="shared" si="17"/>
        <v>6.604156462694405</v>
      </c>
      <c r="AL31" s="22">
        <f t="shared" si="17"/>
        <v>5.283325170155525</v>
      </c>
      <c r="AM31" s="22">
        <f t="shared" si="17"/>
        <v>4.22666013612442</v>
      </c>
      <c r="AN31" s="22">
        <f t="shared" si="17"/>
        <v>3.3813281088995364</v>
      </c>
      <c r="AO31" s="22">
        <f t="shared" si="17"/>
        <v>2.7050624871196294</v>
      </c>
      <c r="AP31" s="22">
        <f>AO31*($C$6)</f>
        <v>2.1640499896957035</v>
      </c>
      <c r="AQ31" s="22"/>
      <c r="AR31" s="22"/>
      <c r="AS31" s="22"/>
      <c r="AT31" s="22"/>
      <c r="AU31" s="22"/>
      <c r="AV31" s="22"/>
      <c r="AW31" s="22"/>
    </row>
    <row r="32" spans="1:50" ht="12.75">
      <c r="A32" s="30" t="s">
        <v>31</v>
      </c>
      <c r="B32" s="31" t="s">
        <v>32</v>
      </c>
      <c r="C32" s="31" t="s">
        <v>33</v>
      </c>
      <c r="D32" s="31" t="s">
        <v>34</v>
      </c>
      <c r="E32" s="31" t="s">
        <v>35</v>
      </c>
      <c r="F32" s="31"/>
      <c r="H32" s="25"/>
      <c r="I32" s="25"/>
      <c r="J32" s="25"/>
      <c r="K32" s="25"/>
      <c r="L32" s="25"/>
      <c r="M32" s="25"/>
      <c r="N32" s="25"/>
      <c r="Z32" s="22">
        <f>$C$3</f>
        <v>170</v>
      </c>
      <c r="AA32" s="23">
        <f>Z32*($C$4)</f>
        <v>91.80000000000001</v>
      </c>
      <c r="AB32" s="22">
        <f>AA32*($C$5)</f>
        <v>61.506000000000014</v>
      </c>
      <c r="AC32" s="22">
        <f aca="true" t="shared" si="18" ref="AC32:AP32">AB32*($C$6)</f>
        <v>49.20480000000001</v>
      </c>
      <c r="AD32" s="22">
        <f t="shared" si="18"/>
        <v>39.36384000000001</v>
      </c>
      <c r="AE32" s="22">
        <f t="shared" si="18"/>
        <v>31.49107200000001</v>
      </c>
      <c r="AF32" s="22">
        <f t="shared" si="18"/>
        <v>25.19285760000001</v>
      </c>
      <c r="AG32" s="22">
        <f t="shared" si="18"/>
        <v>20.15428608000001</v>
      </c>
      <c r="AH32" s="22">
        <f t="shared" si="18"/>
        <v>16.123428864000008</v>
      </c>
      <c r="AI32" s="22">
        <f t="shared" si="18"/>
        <v>12.898743091200007</v>
      </c>
      <c r="AJ32" s="22">
        <f t="shared" si="18"/>
        <v>10.318994472960007</v>
      </c>
      <c r="AK32" s="22">
        <f t="shared" si="18"/>
        <v>8.255195578368006</v>
      </c>
      <c r="AL32" s="22">
        <f t="shared" si="18"/>
        <v>6.604156462694405</v>
      </c>
      <c r="AM32" s="22">
        <f t="shared" si="18"/>
        <v>5.283325170155525</v>
      </c>
      <c r="AN32" s="22">
        <f t="shared" si="18"/>
        <v>4.22666013612442</v>
      </c>
      <c r="AO32" s="22">
        <f t="shared" si="18"/>
        <v>3.3813281088995364</v>
      </c>
      <c r="AP32" s="22">
        <f t="shared" si="18"/>
        <v>2.7050624871196294</v>
      </c>
      <c r="AQ32" s="22">
        <f>AP32*($C$6)</f>
        <v>2.1640499896957035</v>
      </c>
      <c r="AR32" s="22"/>
      <c r="AS32" s="22"/>
      <c r="AT32" s="22"/>
      <c r="AU32" s="22"/>
      <c r="AV32" s="22"/>
      <c r="AW32" s="22"/>
      <c r="AX32" s="22"/>
    </row>
    <row r="33" spans="1:51" ht="12.75">
      <c r="A33" s="32">
        <v>1</v>
      </c>
      <c r="B33" s="18">
        <v>1</v>
      </c>
      <c r="C33" s="18">
        <v>1</v>
      </c>
      <c r="D33" s="18">
        <v>1</v>
      </c>
      <c r="E33" s="18">
        <v>1</v>
      </c>
      <c r="F33" s="18"/>
      <c r="G33" s="13"/>
      <c r="H33" s="33"/>
      <c r="I33" s="33"/>
      <c r="J33" s="33" t="s">
        <v>36</v>
      </c>
      <c r="K33" s="33"/>
      <c r="L33" s="33"/>
      <c r="M33" s="33"/>
      <c r="N33" s="33"/>
      <c r="O33" s="13"/>
      <c r="P33" s="13"/>
      <c r="Q33" s="13"/>
      <c r="R33" s="13"/>
      <c r="S33" s="13"/>
      <c r="T33" s="13"/>
      <c r="U33" s="13"/>
      <c r="V33" s="13"/>
      <c r="W33" s="13"/>
      <c r="X33" s="13"/>
      <c r="Y33" s="13"/>
      <c r="Z33" s="13"/>
      <c r="AA33" s="23">
        <f>$C$3*$B33</f>
        <v>170</v>
      </c>
      <c r="AB33" s="22">
        <f>AA33*($C$4)*$C33</f>
        <v>91.80000000000001</v>
      </c>
      <c r="AC33" s="22">
        <f>AB33*($C$5)*$D33</f>
        <v>61.506000000000014</v>
      </c>
      <c r="AD33" s="22">
        <f aca="true" t="shared" si="19" ref="AD33:AR33">AC33*($C$6)*$E33</f>
        <v>49.20480000000001</v>
      </c>
      <c r="AE33" s="22">
        <f t="shared" si="19"/>
        <v>39.36384000000001</v>
      </c>
      <c r="AF33" s="22">
        <f t="shared" si="19"/>
        <v>31.49107200000001</v>
      </c>
      <c r="AG33" s="22">
        <f t="shared" si="19"/>
        <v>25.19285760000001</v>
      </c>
      <c r="AH33" s="22">
        <f t="shared" si="19"/>
        <v>20.15428608000001</v>
      </c>
      <c r="AI33" s="22">
        <f t="shared" si="19"/>
        <v>16.123428864000008</v>
      </c>
      <c r="AJ33" s="22">
        <f t="shared" si="19"/>
        <v>12.898743091200007</v>
      </c>
      <c r="AK33" s="22">
        <f t="shared" si="19"/>
        <v>10.318994472960007</v>
      </c>
      <c r="AL33" s="22">
        <f t="shared" si="19"/>
        <v>8.255195578368006</v>
      </c>
      <c r="AM33" s="22">
        <f t="shared" si="19"/>
        <v>6.604156462694405</v>
      </c>
      <c r="AN33" s="22">
        <f t="shared" si="19"/>
        <v>5.283325170155525</v>
      </c>
      <c r="AO33" s="22">
        <f t="shared" si="19"/>
        <v>4.22666013612442</v>
      </c>
      <c r="AP33" s="22">
        <f t="shared" si="19"/>
        <v>3.3813281088995364</v>
      </c>
      <c r="AQ33" s="22">
        <f t="shared" si="19"/>
        <v>2.7050624871196294</v>
      </c>
      <c r="AR33" s="22">
        <f t="shared" si="19"/>
        <v>2.1640499896957035</v>
      </c>
      <c r="AS33" s="22"/>
      <c r="AT33" s="22"/>
      <c r="AU33" s="22"/>
      <c r="AV33" s="22"/>
      <c r="AW33" s="22"/>
      <c r="AX33" s="22"/>
      <c r="AY33" s="22"/>
    </row>
    <row r="34" spans="1:52" ht="12.75">
      <c r="A34" s="32">
        <v>2</v>
      </c>
      <c r="B34" s="18">
        <v>1</v>
      </c>
      <c r="C34" s="18">
        <v>1</v>
      </c>
      <c r="D34" s="18">
        <v>1</v>
      </c>
      <c r="E34" s="18">
        <v>1</v>
      </c>
      <c r="F34" s="18"/>
      <c r="H34" s="25"/>
      <c r="I34" s="25"/>
      <c r="J34" s="25"/>
      <c r="K34" s="25"/>
      <c r="L34" s="25"/>
      <c r="M34" s="25"/>
      <c r="N34" s="25"/>
      <c r="AA34" s="13"/>
      <c r="AB34" s="22">
        <f>(AA37/2)*$I$5*$B34</f>
        <v>170</v>
      </c>
      <c r="AC34" s="22">
        <f>AB34*($C$4)*$C34</f>
        <v>91.80000000000001</v>
      </c>
      <c r="AD34" s="22">
        <f>AC34*($C$5)*$D34</f>
        <v>61.506000000000014</v>
      </c>
      <c r="AE34" s="22">
        <f aca="true" t="shared" si="20" ref="AE34:AR34">AD34*($C$6)*$E34</f>
        <v>49.20480000000001</v>
      </c>
      <c r="AF34" s="22">
        <f t="shared" si="20"/>
        <v>39.36384000000001</v>
      </c>
      <c r="AG34" s="22">
        <f t="shared" si="20"/>
        <v>31.49107200000001</v>
      </c>
      <c r="AH34" s="22">
        <f t="shared" si="20"/>
        <v>25.19285760000001</v>
      </c>
      <c r="AI34" s="22">
        <f t="shared" si="20"/>
        <v>20.15428608000001</v>
      </c>
      <c r="AJ34" s="22">
        <f t="shared" si="20"/>
        <v>16.123428864000008</v>
      </c>
      <c r="AK34" s="22">
        <f t="shared" si="20"/>
        <v>12.898743091200007</v>
      </c>
      <c r="AL34" s="22">
        <f t="shared" si="20"/>
        <v>10.318994472960007</v>
      </c>
      <c r="AM34" s="22">
        <f t="shared" si="20"/>
        <v>8.255195578368006</v>
      </c>
      <c r="AN34" s="22">
        <f t="shared" si="20"/>
        <v>6.604156462694405</v>
      </c>
      <c r="AO34" s="22">
        <f t="shared" si="20"/>
        <v>5.283325170155525</v>
      </c>
      <c r="AP34" s="22">
        <f t="shared" si="20"/>
        <v>4.22666013612442</v>
      </c>
      <c r="AQ34" s="22">
        <f t="shared" si="20"/>
        <v>3.3813281088995364</v>
      </c>
      <c r="AR34" s="22">
        <f t="shared" si="20"/>
        <v>2.7050624871196294</v>
      </c>
      <c r="AS34" s="22">
        <f>AR34*($C$6)*$E34</f>
        <v>2.1640499896957035</v>
      </c>
      <c r="AT34" s="22"/>
      <c r="AU34" s="22"/>
      <c r="AV34" s="22"/>
      <c r="AW34" s="22"/>
      <c r="AX34" s="22"/>
      <c r="AY34" s="22"/>
      <c r="AZ34" s="22"/>
    </row>
    <row r="35" spans="1:53" ht="12.75">
      <c r="A35" s="32">
        <v>3</v>
      </c>
      <c r="B35" s="18">
        <v>1</v>
      </c>
      <c r="C35" s="18">
        <v>1</v>
      </c>
      <c r="D35" s="18">
        <v>1</v>
      </c>
      <c r="E35" s="18">
        <v>1</v>
      </c>
      <c r="F35" s="18"/>
      <c r="U35" s="8"/>
      <c r="V35" s="8"/>
      <c r="W35" s="8"/>
      <c r="X35" s="8"/>
      <c r="Y35" s="8"/>
      <c r="Z35" s="8"/>
      <c r="AA35" s="23"/>
      <c r="AC35" s="22">
        <f>(AB38/2)*$I$5*$B35</f>
        <v>170</v>
      </c>
      <c r="AD35" s="22">
        <f>AC35*($C$4)*$C35</f>
        <v>91.80000000000001</v>
      </c>
      <c r="AE35" s="22">
        <f>AD35*($C$5)*$D35</f>
        <v>61.506000000000014</v>
      </c>
      <c r="AF35" s="22">
        <f aca="true" t="shared" si="21" ref="AF35:AS35">AE35*($C$6)*$E35</f>
        <v>49.20480000000001</v>
      </c>
      <c r="AG35" s="22">
        <f t="shared" si="21"/>
        <v>39.36384000000001</v>
      </c>
      <c r="AH35" s="22">
        <f t="shared" si="21"/>
        <v>31.49107200000001</v>
      </c>
      <c r="AI35" s="22">
        <f t="shared" si="21"/>
        <v>25.19285760000001</v>
      </c>
      <c r="AJ35" s="22">
        <f t="shared" si="21"/>
        <v>20.15428608000001</v>
      </c>
      <c r="AK35" s="22">
        <f t="shared" si="21"/>
        <v>16.123428864000008</v>
      </c>
      <c r="AL35" s="22">
        <f t="shared" si="21"/>
        <v>12.898743091200007</v>
      </c>
      <c r="AM35" s="22">
        <f t="shared" si="21"/>
        <v>10.318994472960007</v>
      </c>
      <c r="AN35" s="22">
        <f t="shared" si="21"/>
        <v>8.255195578368006</v>
      </c>
      <c r="AO35" s="22">
        <f t="shared" si="21"/>
        <v>6.604156462694405</v>
      </c>
      <c r="AP35" s="22">
        <f t="shared" si="21"/>
        <v>5.283325170155525</v>
      </c>
      <c r="AQ35" s="22">
        <f t="shared" si="21"/>
        <v>4.22666013612442</v>
      </c>
      <c r="AR35" s="22">
        <f t="shared" si="21"/>
        <v>3.3813281088995364</v>
      </c>
      <c r="AS35" s="22">
        <f t="shared" si="21"/>
        <v>2.7050624871196294</v>
      </c>
      <c r="AT35" s="22">
        <f>AS35*($C$6)*$E35</f>
        <v>2.1640499896957035</v>
      </c>
      <c r="AU35" s="22"/>
      <c r="AV35" s="22"/>
      <c r="AW35" s="22"/>
      <c r="AX35" s="22"/>
      <c r="AY35" s="22"/>
      <c r="AZ35" s="22"/>
      <c r="BA35" s="22"/>
    </row>
    <row r="36" spans="1:54" ht="12.75">
      <c r="A36" s="32">
        <v>4</v>
      </c>
      <c r="B36" s="18">
        <v>1</v>
      </c>
      <c r="C36" s="18">
        <v>1</v>
      </c>
      <c r="D36" s="18">
        <v>1</v>
      </c>
      <c r="E36" s="18">
        <v>1</v>
      </c>
      <c r="F36" s="18"/>
      <c r="U36" s="8"/>
      <c r="V36" s="8"/>
      <c r="W36" s="8"/>
      <c r="X36" s="8"/>
      <c r="Y36" s="13" t="s">
        <v>35</v>
      </c>
      <c r="Z36" s="13"/>
      <c r="AA36" s="23">
        <f>SUM(AA$14:AA31)</f>
        <v>298.8738000412173</v>
      </c>
      <c r="AB36" s="23"/>
      <c r="AD36" s="22">
        <f>(AC39/2)*$I$5*$B36</f>
        <v>170</v>
      </c>
      <c r="AE36" s="22">
        <f>AD36*($C$4)*$C36</f>
        <v>91.80000000000001</v>
      </c>
      <c r="AF36" s="22">
        <f>AE36*($C$5)*$D36</f>
        <v>61.506000000000014</v>
      </c>
      <c r="AG36" s="22">
        <f aca="true" t="shared" si="22" ref="AG36:AT36">AF36*($C$6)*$E36</f>
        <v>49.20480000000001</v>
      </c>
      <c r="AH36" s="22">
        <f t="shared" si="22"/>
        <v>39.36384000000001</v>
      </c>
      <c r="AI36" s="22">
        <f t="shared" si="22"/>
        <v>31.49107200000001</v>
      </c>
      <c r="AJ36" s="22">
        <f t="shared" si="22"/>
        <v>25.19285760000001</v>
      </c>
      <c r="AK36" s="22">
        <f t="shared" si="22"/>
        <v>20.15428608000001</v>
      </c>
      <c r="AL36" s="22">
        <f t="shared" si="22"/>
        <v>16.123428864000008</v>
      </c>
      <c r="AM36" s="22">
        <f t="shared" si="22"/>
        <v>12.898743091200007</v>
      </c>
      <c r="AN36" s="22">
        <f t="shared" si="22"/>
        <v>10.318994472960007</v>
      </c>
      <c r="AO36" s="22">
        <f t="shared" si="22"/>
        <v>8.255195578368006</v>
      </c>
      <c r="AP36" s="22">
        <f t="shared" si="22"/>
        <v>6.604156462694405</v>
      </c>
      <c r="AQ36" s="22">
        <f t="shared" si="22"/>
        <v>5.283325170155525</v>
      </c>
      <c r="AR36" s="22">
        <f t="shared" si="22"/>
        <v>4.22666013612442</v>
      </c>
      <c r="AS36" s="22">
        <f t="shared" si="22"/>
        <v>3.3813281088995364</v>
      </c>
      <c r="AT36" s="22">
        <f t="shared" si="22"/>
        <v>2.7050624871196294</v>
      </c>
      <c r="AU36" s="22">
        <f>AT36*($C$6)*$E36</f>
        <v>2.1640499896957035</v>
      </c>
      <c r="AV36" s="22"/>
      <c r="AW36" s="22"/>
      <c r="AX36" s="22"/>
      <c r="AY36" s="22"/>
      <c r="AZ36" s="22"/>
      <c r="BA36" s="22"/>
      <c r="BB36" s="22"/>
    </row>
    <row r="37" spans="1:55" ht="12.75">
      <c r="A37" s="32">
        <v>5</v>
      </c>
      <c r="B37" s="18">
        <v>1</v>
      </c>
      <c r="C37" s="18">
        <v>1</v>
      </c>
      <c r="D37" s="18">
        <v>1</v>
      </c>
      <c r="E37" s="18">
        <v>1</v>
      </c>
      <c r="F37" s="18"/>
      <c r="U37" s="8"/>
      <c r="V37" s="8"/>
      <c r="W37" s="8"/>
      <c r="X37" s="8"/>
      <c r="Y37" s="13" t="s">
        <v>37</v>
      </c>
      <c r="Z37" s="13"/>
      <c r="AA37" s="23">
        <f>IF((AA36)&gt;$C$8,($C$8),(AA36))</f>
        <v>200</v>
      </c>
      <c r="AB37" s="23">
        <f>SUM(AB$14:AB32)</f>
        <v>298.8738000412173</v>
      </c>
      <c r="AC37" s="23"/>
      <c r="AE37" s="22">
        <f>(AD40/2)*$I$5*$B37</f>
        <v>170</v>
      </c>
      <c r="AF37" s="22">
        <f>AE37*($C$4)*$C37</f>
        <v>91.80000000000001</v>
      </c>
      <c r="AG37" s="22">
        <f>AF37*($C$5)*$D37</f>
        <v>61.506000000000014</v>
      </c>
      <c r="AH37" s="22">
        <f aca="true" t="shared" si="23" ref="AH37:AU37">AG37*($C$6)*$E37</f>
        <v>49.20480000000001</v>
      </c>
      <c r="AI37" s="22">
        <f t="shared" si="23"/>
        <v>39.36384000000001</v>
      </c>
      <c r="AJ37" s="22">
        <f t="shared" si="23"/>
        <v>31.49107200000001</v>
      </c>
      <c r="AK37" s="22">
        <f t="shared" si="23"/>
        <v>25.19285760000001</v>
      </c>
      <c r="AL37" s="22">
        <f t="shared" si="23"/>
        <v>20.15428608000001</v>
      </c>
      <c r="AM37" s="22">
        <f t="shared" si="23"/>
        <v>16.123428864000008</v>
      </c>
      <c r="AN37" s="22">
        <f t="shared" si="23"/>
        <v>12.898743091200007</v>
      </c>
      <c r="AO37" s="22">
        <f t="shared" si="23"/>
        <v>10.318994472960007</v>
      </c>
      <c r="AP37" s="22">
        <f t="shared" si="23"/>
        <v>8.255195578368006</v>
      </c>
      <c r="AQ37" s="22">
        <f t="shared" si="23"/>
        <v>6.604156462694405</v>
      </c>
      <c r="AR37" s="22">
        <f t="shared" si="23"/>
        <v>5.283325170155525</v>
      </c>
      <c r="AS37" s="22">
        <f t="shared" si="23"/>
        <v>4.22666013612442</v>
      </c>
      <c r="AT37" s="22">
        <f t="shared" si="23"/>
        <v>3.3813281088995364</v>
      </c>
      <c r="AU37" s="22">
        <f t="shared" si="23"/>
        <v>2.7050624871196294</v>
      </c>
      <c r="AV37" s="22">
        <f>AU37*($C$6)*$E37</f>
        <v>2.1640499896957035</v>
      </c>
      <c r="AW37" s="22"/>
      <c r="AX37" s="22"/>
      <c r="AY37" s="22"/>
      <c r="AZ37" s="22"/>
      <c r="BA37" s="22"/>
      <c r="BB37" s="22"/>
      <c r="BC37" s="22"/>
    </row>
    <row r="38" spans="1:56" ht="12.75">
      <c r="A38" s="32">
        <v>6</v>
      </c>
      <c r="B38" s="18">
        <v>1</v>
      </c>
      <c r="C38" s="18">
        <v>1</v>
      </c>
      <c r="D38" s="18">
        <v>1</v>
      </c>
      <c r="E38" s="18">
        <v>1</v>
      </c>
      <c r="F38" s="18"/>
      <c r="AA38" s="13"/>
      <c r="AB38" s="23">
        <f>IF((AB37)&gt;$C$8,($C$8),(AB37))</f>
        <v>200</v>
      </c>
      <c r="AC38" s="23">
        <f>SUM(AC$14:AC33)</f>
        <v>298.8738000412173</v>
      </c>
      <c r="AD38" s="23"/>
      <c r="AF38" s="22">
        <f>(AE41/2)*$I$5*$B38</f>
        <v>170</v>
      </c>
      <c r="AG38" s="22">
        <f>AF38*($C$4)*$C38</f>
        <v>91.80000000000001</v>
      </c>
      <c r="AH38" s="22">
        <f>AG38*($C$5)*$D38</f>
        <v>61.506000000000014</v>
      </c>
      <c r="AI38" s="22">
        <f aca="true" t="shared" si="24" ref="AI38:AV38">AH38*($C$6)*$E38</f>
        <v>49.20480000000001</v>
      </c>
      <c r="AJ38" s="22">
        <f t="shared" si="24"/>
        <v>39.36384000000001</v>
      </c>
      <c r="AK38" s="22">
        <f t="shared" si="24"/>
        <v>31.49107200000001</v>
      </c>
      <c r="AL38" s="22">
        <f t="shared" si="24"/>
        <v>25.19285760000001</v>
      </c>
      <c r="AM38" s="22">
        <f t="shared" si="24"/>
        <v>20.15428608000001</v>
      </c>
      <c r="AN38" s="22">
        <f t="shared" si="24"/>
        <v>16.123428864000008</v>
      </c>
      <c r="AO38" s="22">
        <f t="shared" si="24"/>
        <v>12.898743091200007</v>
      </c>
      <c r="AP38" s="22">
        <f t="shared" si="24"/>
        <v>10.318994472960007</v>
      </c>
      <c r="AQ38" s="22">
        <f t="shared" si="24"/>
        <v>8.255195578368006</v>
      </c>
      <c r="AR38" s="22">
        <f t="shared" si="24"/>
        <v>6.604156462694405</v>
      </c>
      <c r="AS38" s="22">
        <f t="shared" si="24"/>
        <v>5.283325170155525</v>
      </c>
      <c r="AT38" s="22">
        <f t="shared" si="24"/>
        <v>4.22666013612442</v>
      </c>
      <c r="AU38" s="22">
        <f t="shared" si="24"/>
        <v>3.3813281088995364</v>
      </c>
      <c r="AV38" s="22">
        <f t="shared" si="24"/>
        <v>2.7050624871196294</v>
      </c>
      <c r="AW38" s="22">
        <f>AV38*($C$6)*$E38</f>
        <v>2.1640499896957035</v>
      </c>
      <c r="AX38" s="22"/>
      <c r="AY38" s="22"/>
      <c r="AZ38" s="22"/>
      <c r="BA38" s="22"/>
      <c r="BB38" s="22"/>
      <c r="BC38" s="22"/>
      <c r="BD38" s="22"/>
    </row>
    <row r="39" spans="1:57" ht="12.75">
      <c r="A39" s="32">
        <v>7</v>
      </c>
      <c r="B39" s="18">
        <v>1</v>
      </c>
      <c r="C39" s="18">
        <v>1</v>
      </c>
      <c r="D39" s="18">
        <v>1</v>
      </c>
      <c r="E39" s="18">
        <v>1</v>
      </c>
      <c r="F39" s="18"/>
      <c r="U39" s="13" t="s">
        <v>71</v>
      </c>
      <c r="V39" s="13"/>
      <c r="W39" s="13"/>
      <c r="X39" s="13"/>
      <c r="Y39" s="13"/>
      <c r="Z39" s="13"/>
      <c r="AA39" s="13"/>
      <c r="AC39" s="23">
        <f>IF((AC38)&gt;$C$8,($C$8),(AC38))</f>
        <v>200</v>
      </c>
      <c r="AD39" s="23">
        <f>SUM(AD$14:AD34)</f>
        <v>298.8738000412173</v>
      </c>
      <c r="AE39" s="23"/>
      <c r="AF39" s="22"/>
      <c r="AG39" s="22">
        <f>(AF42/2)*$I$5*$B39</f>
        <v>170</v>
      </c>
      <c r="AH39" s="22">
        <f>AG39*($C$4)*$C39</f>
        <v>91.80000000000001</v>
      </c>
      <c r="AI39" s="22">
        <f>AH39*($C$5)*$D39</f>
        <v>61.506000000000014</v>
      </c>
      <c r="AJ39" s="22">
        <f aca="true" t="shared" si="25" ref="AJ39:AW39">AI39*($C$6)*$E39</f>
        <v>49.20480000000001</v>
      </c>
      <c r="AK39" s="22">
        <f t="shared" si="25"/>
        <v>39.36384000000001</v>
      </c>
      <c r="AL39" s="22">
        <f t="shared" si="25"/>
        <v>31.49107200000001</v>
      </c>
      <c r="AM39" s="22">
        <f t="shared" si="25"/>
        <v>25.19285760000001</v>
      </c>
      <c r="AN39" s="22">
        <f t="shared" si="25"/>
        <v>20.15428608000001</v>
      </c>
      <c r="AO39" s="22">
        <f t="shared" si="25"/>
        <v>16.123428864000008</v>
      </c>
      <c r="AP39" s="22">
        <f t="shared" si="25"/>
        <v>12.898743091200007</v>
      </c>
      <c r="AQ39" s="22">
        <f t="shared" si="25"/>
        <v>10.318994472960007</v>
      </c>
      <c r="AR39" s="22">
        <f t="shared" si="25"/>
        <v>8.255195578368006</v>
      </c>
      <c r="AS39" s="22">
        <f t="shared" si="25"/>
        <v>6.604156462694405</v>
      </c>
      <c r="AT39" s="22">
        <f t="shared" si="25"/>
        <v>5.283325170155525</v>
      </c>
      <c r="AU39" s="22">
        <f t="shared" si="25"/>
        <v>4.22666013612442</v>
      </c>
      <c r="AV39" s="22">
        <f t="shared" si="25"/>
        <v>3.3813281088995364</v>
      </c>
      <c r="AW39" s="22">
        <f t="shared" si="25"/>
        <v>2.7050624871196294</v>
      </c>
      <c r="AX39" s="22">
        <f>AW39*($C$6)*$E39</f>
        <v>2.1640499896957035</v>
      </c>
      <c r="AY39" s="22"/>
      <c r="AZ39" s="22"/>
      <c r="BA39" s="22"/>
      <c r="BB39" s="22"/>
      <c r="BC39" s="22"/>
      <c r="BD39" s="22"/>
      <c r="BE39" s="22"/>
    </row>
    <row r="40" spans="1:58" ht="12.75">
      <c r="A40" s="32">
        <v>8</v>
      </c>
      <c r="B40" s="18">
        <v>1</v>
      </c>
      <c r="C40" s="18">
        <v>1</v>
      </c>
      <c r="D40" s="18">
        <v>1</v>
      </c>
      <c r="E40" s="18">
        <v>1</v>
      </c>
      <c r="F40" s="18"/>
      <c r="U40" s="13"/>
      <c r="V40" s="13" t="s">
        <v>38</v>
      </c>
      <c r="W40" s="13"/>
      <c r="X40" s="13"/>
      <c r="Y40" s="13"/>
      <c r="Z40" s="13"/>
      <c r="AA40" s="13"/>
      <c r="AD40" s="23">
        <f>IF((AD39)&gt;$C$8,($C$8),(AD39))</f>
        <v>200</v>
      </c>
      <c r="AE40" s="23">
        <f>SUM(AE$14:AE35)</f>
        <v>298.8738000412173</v>
      </c>
      <c r="AF40" s="23"/>
      <c r="AG40" s="22"/>
      <c r="AH40" s="22">
        <f>(AG43/2)*$I$5*$B40</f>
        <v>170</v>
      </c>
      <c r="AI40" s="22">
        <f>AH40*($C$4)*$C40</f>
        <v>91.80000000000001</v>
      </c>
      <c r="AJ40" s="22">
        <f>AI40*($C$5)*$D40</f>
        <v>61.506000000000014</v>
      </c>
      <c r="AK40" s="22">
        <f aca="true" t="shared" si="26" ref="AK40:AX40">AJ40*($C$6)*$E40</f>
        <v>49.20480000000001</v>
      </c>
      <c r="AL40" s="22">
        <f t="shared" si="26"/>
        <v>39.36384000000001</v>
      </c>
      <c r="AM40" s="22">
        <f t="shared" si="26"/>
        <v>31.49107200000001</v>
      </c>
      <c r="AN40" s="22">
        <f t="shared" si="26"/>
        <v>25.19285760000001</v>
      </c>
      <c r="AO40" s="22">
        <f t="shared" si="26"/>
        <v>20.15428608000001</v>
      </c>
      <c r="AP40" s="22">
        <f t="shared" si="26"/>
        <v>16.123428864000008</v>
      </c>
      <c r="AQ40" s="22">
        <f t="shared" si="26"/>
        <v>12.898743091200007</v>
      </c>
      <c r="AR40" s="22">
        <f t="shared" si="26"/>
        <v>10.318994472960007</v>
      </c>
      <c r="AS40" s="22">
        <f t="shared" si="26"/>
        <v>8.255195578368006</v>
      </c>
      <c r="AT40" s="22">
        <f t="shared" si="26"/>
        <v>6.604156462694405</v>
      </c>
      <c r="AU40" s="22">
        <f t="shared" si="26"/>
        <v>5.283325170155525</v>
      </c>
      <c r="AV40" s="22">
        <f t="shared" si="26"/>
        <v>4.22666013612442</v>
      </c>
      <c r="AW40" s="22">
        <f t="shared" si="26"/>
        <v>3.3813281088995364</v>
      </c>
      <c r="AX40" s="22">
        <f t="shared" si="26"/>
        <v>2.7050624871196294</v>
      </c>
      <c r="AY40" s="22">
        <f>AX40*($C$6)*$E40</f>
        <v>2.1640499896957035</v>
      </c>
      <c r="AZ40" s="22"/>
      <c r="BA40" s="22"/>
      <c r="BB40" s="22"/>
      <c r="BC40" s="22"/>
      <c r="BD40" s="22"/>
      <c r="BE40" s="22"/>
      <c r="BF40" s="22"/>
    </row>
    <row r="41" spans="1:59" ht="12.75">
      <c r="A41" s="32">
        <v>9</v>
      </c>
      <c r="B41" s="18">
        <v>1</v>
      </c>
      <c r="C41" s="18">
        <v>1</v>
      </c>
      <c r="D41" s="18">
        <v>1</v>
      </c>
      <c r="E41" s="18">
        <v>1</v>
      </c>
      <c r="F41" s="18"/>
      <c r="AA41" s="13"/>
      <c r="AE41" s="23">
        <f>IF((AE40)&gt;$C$8,($C$8),(AE40))</f>
        <v>200</v>
      </c>
      <c r="AF41" s="23">
        <f>SUM(AF$14:AF36)</f>
        <v>298.8738000412173</v>
      </c>
      <c r="AG41" s="23"/>
      <c r="AH41" s="22"/>
      <c r="AI41" s="22">
        <f>(AH44/2)*$I$5*$B41</f>
        <v>170</v>
      </c>
      <c r="AJ41" s="22">
        <f>AI41*($C$4)*$C41</f>
        <v>91.80000000000001</v>
      </c>
      <c r="AK41" s="22">
        <f>AJ41*($C$5)*$D41</f>
        <v>61.506000000000014</v>
      </c>
      <c r="AL41" s="22">
        <f aca="true" t="shared" si="27" ref="AL41:AY41">AK41*($C$6)*$E41</f>
        <v>49.20480000000001</v>
      </c>
      <c r="AM41" s="22">
        <f t="shared" si="27"/>
        <v>39.36384000000001</v>
      </c>
      <c r="AN41" s="22">
        <f t="shared" si="27"/>
        <v>31.49107200000001</v>
      </c>
      <c r="AO41" s="22">
        <f t="shared" si="27"/>
        <v>25.19285760000001</v>
      </c>
      <c r="AP41" s="22">
        <f t="shared" si="27"/>
        <v>20.15428608000001</v>
      </c>
      <c r="AQ41" s="22">
        <f t="shared" si="27"/>
        <v>16.123428864000008</v>
      </c>
      <c r="AR41" s="22">
        <f t="shared" si="27"/>
        <v>12.898743091200007</v>
      </c>
      <c r="AS41" s="22">
        <f t="shared" si="27"/>
        <v>10.318994472960007</v>
      </c>
      <c r="AT41" s="22">
        <f t="shared" si="27"/>
        <v>8.255195578368006</v>
      </c>
      <c r="AU41" s="22">
        <f t="shared" si="27"/>
        <v>6.604156462694405</v>
      </c>
      <c r="AV41" s="22">
        <f t="shared" si="27"/>
        <v>5.283325170155525</v>
      </c>
      <c r="AW41" s="22">
        <f t="shared" si="27"/>
        <v>4.22666013612442</v>
      </c>
      <c r="AX41" s="22">
        <f t="shared" si="27"/>
        <v>3.3813281088995364</v>
      </c>
      <c r="AY41" s="22">
        <f t="shared" si="27"/>
        <v>2.7050624871196294</v>
      </c>
      <c r="AZ41" s="22">
        <f>AY41*($C$6)*$E41</f>
        <v>2.1640499896957035</v>
      </c>
      <c r="BA41" s="22"/>
      <c r="BB41" s="22"/>
      <c r="BC41" s="22"/>
      <c r="BD41" s="22"/>
      <c r="BE41" s="22"/>
      <c r="BF41" s="22"/>
      <c r="BG41" s="22"/>
    </row>
    <row r="42" spans="1:60" ht="12.75">
      <c r="A42" s="32">
        <v>10</v>
      </c>
      <c r="B42" s="18">
        <v>1</v>
      </c>
      <c r="C42" s="18">
        <v>1</v>
      </c>
      <c r="D42" s="18">
        <v>1</v>
      </c>
      <c r="E42" s="18">
        <v>1</v>
      </c>
      <c r="F42" s="18"/>
      <c r="AA42" s="13"/>
      <c r="AF42" s="23">
        <f>IF((AF41)&gt;$C$8,($C$8),(AF41))</f>
        <v>200</v>
      </c>
      <c r="AG42" s="23">
        <f>SUM(AG$14:AG37)</f>
        <v>298.8738000412173</v>
      </c>
      <c r="AH42" s="23"/>
      <c r="AI42" s="22"/>
      <c r="AJ42" s="22">
        <f>(AI45/2)*$I$5*$B42</f>
        <v>170</v>
      </c>
      <c r="AK42" s="22">
        <f>AJ42*($C$4)*$C42</f>
        <v>91.80000000000001</v>
      </c>
      <c r="AL42" s="22">
        <f>AK42*($C$5)*$D42</f>
        <v>61.506000000000014</v>
      </c>
      <c r="AM42" s="22">
        <f aca="true" t="shared" si="28" ref="AM42:AZ42">AL42*($C$6)*$E42</f>
        <v>49.20480000000001</v>
      </c>
      <c r="AN42" s="22">
        <f t="shared" si="28"/>
        <v>39.36384000000001</v>
      </c>
      <c r="AO42" s="22">
        <f t="shared" si="28"/>
        <v>31.49107200000001</v>
      </c>
      <c r="AP42" s="22">
        <f t="shared" si="28"/>
        <v>25.19285760000001</v>
      </c>
      <c r="AQ42" s="22">
        <f t="shared" si="28"/>
        <v>20.15428608000001</v>
      </c>
      <c r="AR42" s="22">
        <f t="shared" si="28"/>
        <v>16.123428864000008</v>
      </c>
      <c r="AS42" s="22">
        <f t="shared" si="28"/>
        <v>12.898743091200007</v>
      </c>
      <c r="AT42" s="22">
        <f t="shared" si="28"/>
        <v>10.318994472960007</v>
      </c>
      <c r="AU42" s="22">
        <f t="shared" si="28"/>
        <v>8.255195578368006</v>
      </c>
      <c r="AV42" s="22">
        <f t="shared" si="28"/>
        <v>6.604156462694405</v>
      </c>
      <c r="AW42" s="22">
        <f t="shared" si="28"/>
        <v>5.283325170155525</v>
      </c>
      <c r="AX42" s="22">
        <f t="shared" si="28"/>
        <v>4.22666013612442</v>
      </c>
      <c r="AY42" s="22">
        <f t="shared" si="28"/>
        <v>3.3813281088995364</v>
      </c>
      <c r="AZ42" s="22">
        <f t="shared" si="28"/>
        <v>2.7050624871196294</v>
      </c>
      <c r="BA42" s="22">
        <f>AZ42*($C$6)*$E42</f>
        <v>2.1640499896957035</v>
      </c>
      <c r="BB42" s="22"/>
      <c r="BC42" s="22"/>
      <c r="BD42" s="22"/>
      <c r="BE42" s="22"/>
      <c r="BF42" s="22"/>
      <c r="BG42" s="22"/>
      <c r="BH42" s="22"/>
    </row>
    <row r="43" spans="1:61" ht="12.75">
      <c r="A43" s="32">
        <v>11</v>
      </c>
      <c r="B43" s="18">
        <v>1</v>
      </c>
      <c r="C43" s="18">
        <v>1</v>
      </c>
      <c r="D43" s="18">
        <v>1</v>
      </c>
      <c r="E43" s="18">
        <v>1</v>
      </c>
      <c r="F43" s="18"/>
      <c r="AA43" s="13"/>
      <c r="AG43" s="23">
        <f>IF((AG42)&gt;$C$8,($C$8),(AG42))</f>
        <v>200</v>
      </c>
      <c r="AH43" s="23">
        <f>SUM(AH$14:AH38)</f>
        <v>298.8738000412173</v>
      </c>
      <c r="AI43" s="23"/>
      <c r="AJ43" s="22"/>
      <c r="AK43" s="22">
        <f>(AJ46/2)*$I$5*$B43</f>
        <v>170</v>
      </c>
      <c r="AL43" s="22">
        <f>AK43*($C$4)*$C43</f>
        <v>91.80000000000001</v>
      </c>
      <c r="AM43" s="22">
        <f>AL43*($C$5)*$D43</f>
        <v>61.506000000000014</v>
      </c>
      <c r="AN43" s="22">
        <f aca="true" t="shared" si="29" ref="AN43:BA43">AM43*($C$6)*$E43</f>
        <v>49.20480000000001</v>
      </c>
      <c r="AO43" s="22">
        <f t="shared" si="29"/>
        <v>39.36384000000001</v>
      </c>
      <c r="AP43" s="22">
        <f t="shared" si="29"/>
        <v>31.49107200000001</v>
      </c>
      <c r="AQ43" s="22">
        <f t="shared" si="29"/>
        <v>25.19285760000001</v>
      </c>
      <c r="AR43" s="22">
        <f t="shared" si="29"/>
        <v>20.15428608000001</v>
      </c>
      <c r="AS43" s="22">
        <f t="shared" si="29"/>
        <v>16.123428864000008</v>
      </c>
      <c r="AT43" s="22">
        <f t="shared" si="29"/>
        <v>12.898743091200007</v>
      </c>
      <c r="AU43" s="22">
        <f t="shared" si="29"/>
        <v>10.318994472960007</v>
      </c>
      <c r="AV43" s="22">
        <f t="shared" si="29"/>
        <v>8.255195578368006</v>
      </c>
      <c r="AW43" s="22">
        <f t="shared" si="29"/>
        <v>6.604156462694405</v>
      </c>
      <c r="AX43" s="22">
        <f t="shared" si="29"/>
        <v>5.283325170155525</v>
      </c>
      <c r="AY43" s="22">
        <f t="shared" si="29"/>
        <v>4.22666013612442</v>
      </c>
      <c r="AZ43" s="22">
        <f t="shared" si="29"/>
        <v>3.3813281088995364</v>
      </c>
      <c r="BA43" s="22">
        <f t="shared" si="29"/>
        <v>2.7050624871196294</v>
      </c>
      <c r="BB43" s="22">
        <f>BA43*($C$6)*$E43</f>
        <v>2.1640499896957035</v>
      </c>
      <c r="BC43" s="22"/>
      <c r="BD43" s="22"/>
      <c r="BE43" s="22"/>
      <c r="BF43" s="22"/>
      <c r="BG43" s="22"/>
      <c r="BH43" s="22"/>
      <c r="BI43" s="22"/>
    </row>
    <row r="44" spans="1:62" ht="12.75">
      <c r="A44" s="32">
        <v>12</v>
      </c>
      <c r="B44" s="18">
        <v>1</v>
      </c>
      <c r="C44" s="18">
        <v>1</v>
      </c>
      <c r="D44" s="18">
        <v>1</v>
      </c>
      <c r="E44" s="18">
        <v>1</v>
      </c>
      <c r="F44" s="18"/>
      <c r="AA44" s="13"/>
      <c r="AH44" s="23">
        <f>IF((AH43)&gt;$C$8,($C$8),(AH43))</f>
        <v>200</v>
      </c>
      <c r="AI44" s="23">
        <f>SUM(AI$14:AI39)</f>
        <v>298.8738000412173</v>
      </c>
      <c r="AJ44" s="23"/>
      <c r="AK44" s="22"/>
      <c r="AL44" s="22">
        <f>(AK47/2)*$I$5*$B44</f>
        <v>170</v>
      </c>
      <c r="AM44" s="22">
        <f>AL44*($C$4)*$C44</f>
        <v>91.80000000000001</v>
      </c>
      <c r="AN44" s="22">
        <f>AM44*($C$5)*$D44</f>
        <v>61.506000000000014</v>
      </c>
      <c r="AO44" s="22">
        <f aca="true" t="shared" si="30" ref="AO44:BB44">AN44*($C$6)*$E44</f>
        <v>49.20480000000001</v>
      </c>
      <c r="AP44" s="22">
        <f t="shared" si="30"/>
        <v>39.36384000000001</v>
      </c>
      <c r="AQ44" s="22">
        <f t="shared" si="30"/>
        <v>31.49107200000001</v>
      </c>
      <c r="AR44" s="22">
        <f t="shared" si="30"/>
        <v>25.19285760000001</v>
      </c>
      <c r="AS44" s="22">
        <f t="shared" si="30"/>
        <v>20.15428608000001</v>
      </c>
      <c r="AT44" s="22">
        <f t="shared" si="30"/>
        <v>16.123428864000008</v>
      </c>
      <c r="AU44" s="22">
        <f t="shared" si="30"/>
        <v>12.898743091200007</v>
      </c>
      <c r="AV44" s="22">
        <f t="shared" si="30"/>
        <v>10.318994472960007</v>
      </c>
      <c r="AW44" s="22">
        <f t="shared" si="30"/>
        <v>8.255195578368006</v>
      </c>
      <c r="AX44" s="22">
        <f t="shared" si="30"/>
        <v>6.604156462694405</v>
      </c>
      <c r="AY44" s="22">
        <f t="shared" si="30"/>
        <v>5.283325170155525</v>
      </c>
      <c r="AZ44" s="22">
        <f t="shared" si="30"/>
        <v>4.22666013612442</v>
      </c>
      <c r="BA44" s="22">
        <f t="shared" si="30"/>
        <v>3.3813281088995364</v>
      </c>
      <c r="BB44" s="22">
        <f t="shared" si="30"/>
        <v>2.7050624871196294</v>
      </c>
      <c r="BC44" s="22">
        <f>BB44*($C$6)*$E44</f>
        <v>2.1640499896957035</v>
      </c>
      <c r="BD44" s="22"/>
      <c r="BE44" s="22"/>
      <c r="BF44" s="22"/>
      <c r="BG44" s="22"/>
      <c r="BH44" s="22"/>
      <c r="BI44" s="22"/>
      <c r="BJ44" s="22"/>
    </row>
    <row r="45" spans="1:63" ht="12.75">
      <c r="A45" s="32">
        <v>13</v>
      </c>
      <c r="B45" s="18">
        <v>1</v>
      </c>
      <c r="C45" s="18">
        <v>1</v>
      </c>
      <c r="D45" s="18">
        <v>1</v>
      </c>
      <c r="E45" s="18">
        <v>1</v>
      </c>
      <c r="F45" s="18"/>
      <c r="AA45" s="13"/>
      <c r="AI45" s="23">
        <f>IF((AI44)&gt;$C$8,($C$8),(AI44))</f>
        <v>200</v>
      </c>
      <c r="AJ45" s="23">
        <f>SUM(AJ$14:AJ40)</f>
        <v>298.8738000412173</v>
      </c>
      <c r="AK45" s="23"/>
      <c r="AL45" s="22"/>
      <c r="AM45" s="22">
        <f>(AL48/2)*$I$5*$B45</f>
        <v>170</v>
      </c>
      <c r="AN45" s="22">
        <f>AM45*($C$4)*$C45</f>
        <v>91.80000000000001</v>
      </c>
      <c r="AO45" s="22">
        <f>AN45*($C$5)*$D45</f>
        <v>61.506000000000014</v>
      </c>
      <c r="AP45" s="22">
        <f aca="true" t="shared" si="31" ref="AP45:BC45">AO45*($C$6)*$E45</f>
        <v>49.20480000000001</v>
      </c>
      <c r="AQ45" s="22">
        <f t="shared" si="31"/>
        <v>39.36384000000001</v>
      </c>
      <c r="AR45" s="22">
        <f t="shared" si="31"/>
        <v>31.49107200000001</v>
      </c>
      <c r="AS45" s="22">
        <f t="shared" si="31"/>
        <v>25.19285760000001</v>
      </c>
      <c r="AT45" s="22">
        <f t="shared" si="31"/>
        <v>20.15428608000001</v>
      </c>
      <c r="AU45" s="22">
        <f t="shared" si="31"/>
        <v>16.123428864000008</v>
      </c>
      <c r="AV45" s="22">
        <f t="shared" si="31"/>
        <v>12.898743091200007</v>
      </c>
      <c r="AW45" s="22">
        <f t="shared" si="31"/>
        <v>10.318994472960007</v>
      </c>
      <c r="AX45" s="22">
        <f t="shared" si="31"/>
        <v>8.255195578368006</v>
      </c>
      <c r="AY45" s="22">
        <f t="shared" si="31"/>
        <v>6.604156462694405</v>
      </c>
      <c r="AZ45" s="22">
        <f t="shared" si="31"/>
        <v>5.283325170155525</v>
      </c>
      <c r="BA45" s="22">
        <f t="shared" si="31"/>
        <v>4.22666013612442</v>
      </c>
      <c r="BB45" s="22">
        <f t="shared" si="31"/>
        <v>3.3813281088995364</v>
      </c>
      <c r="BC45" s="22">
        <f t="shared" si="31"/>
        <v>2.7050624871196294</v>
      </c>
      <c r="BD45" s="22">
        <f>BC45*($C$6)*$E45</f>
        <v>2.1640499896957035</v>
      </c>
      <c r="BE45" s="22"/>
      <c r="BF45" s="22"/>
      <c r="BG45" s="22"/>
      <c r="BH45" s="22"/>
      <c r="BI45" s="22"/>
      <c r="BJ45" s="22"/>
      <c r="BK45" s="22"/>
    </row>
    <row r="46" spans="1:64" ht="12.75">
      <c r="A46" s="32">
        <v>14</v>
      </c>
      <c r="B46" s="18">
        <v>1</v>
      </c>
      <c r="C46" s="18">
        <v>1</v>
      </c>
      <c r="D46" s="18">
        <v>1</v>
      </c>
      <c r="E46" s="18">
        <v>1</v>
      </c>
      <c r="F46" s="18"/>
      <c r="AA46" s="13"/>
      <c r="AI46" s="22"/>
      <c r="AJ46" s="23">
        <f>IF((AJ45)&gt;$C$8,($C$8),(AJ45))</f>
        <v>200</v>
      </c>
      <c r="AK46" s="23">
        <f>SUM(AK$14:AK41)</f>
        <v>298.8738000412173</v>
      </c>
      <c r="AL46" s="23"/>
      <c r="AM46" s="22"/>
      <c r="AN46" s="22">
        <f>(AM49/2)*$I$5*$B46</f>
        <v>170</v>
      </c>
      <c r="AO46" s="22">
        <f>AN46*($C$4)*$C46</f>
        <v>91.80000000000001</v>
      </c>
      <c r="AP46" s="22">
        <f>AO46*($C$5)*$D46</f>
        <v>61.506000000000014</v>
      </c>
      <c r="AQ46" s="22">
        <f aca="true" t="shared" si="32" ref="AQ46:BD46">AP46*($C$6)*$E46</f>
        <v>49.20480000000001</v>
      </c>
      <c r="AR46" s="22">
        <f t="shared" si="32"/>
        <v>39.36384000000001</v>
      </c>
      <c r="AS46" s="22">
        <f t="shared" si="32"/>
        <v>31.49107200000001</v>
      </c>
      <c r="AT46" s="22">
        <f t="shared" si="32"/>
        <v>25.19285760000001</v>
      </c>
      <c r="AU46" s="22">
        <f t="shared" si="32"/>
        <v>20.15428608000001</v>
      </c>
      <c r="AV46" s="22">
        <f t="shared" si="32"/>
        <v>16.123428864000008</v>
      </c>
      <c r="AW46" s="22">
        <f t="shared" si="32"/>
        <v>12.898743091200007</v>
      </c>
      <c r="AX46" s="22">
        <f t="shared" si="32"/>
        <v>10.318994472960007</v>
      </c>
      <c r="AY46" s="22">
        <f t="shared" si="32"/>
        <v>8.255195578368006</v>
      </c>
      <c r="AZ46" s="22">
        <f t="shared" si="32"/>
        <v>6.604156462694405</v>
      </c>
      <c r="BA46" s="22">
        <f t="shared" si="32"/>
        <v>5.283325170155525</v>
      </c>
      <c r="BB46" s="22">
        <f t="shared" si="32"/>
        <v>4.22666013612442</v>
      </c>
      <c r="BC46" s="22">
        <f t="shared" si="32"/>
        <v>3.3813281088995364</v>
      </c>
      <c r="BD46" s="22">
        <f t="shared" si="32"/>
        <v>2.7050624871196294</v>
      </c>
      <c r="BE46" s="22">
        <f>BD46*($C$6)*$E46</f>
        <v>2.1640499896957035</v>
      </c>
      <c r="BF46" s="22"/>
      <c r="BG46" s="22"/>
      <c r="BH46" s="22"/>
      <c r="BI46" s="22"/>
      <c r="BJ46" s="22"/>
      <c r="BK46" s="22"/>
      <c r="BL46" s="22"/>
    </row>
    <row r="47" spans="1:65" ht="12.75">
      <c r="A47" s="32">
        <v>15</v>
      </c>
      <c r="B47" s="18">
        <v>1</v>
      </c>
      <c r="C47" s="18">
        <v>1</v>
      </c>
      <c r="D47" s="18">
        <v>1</v>
      </c>
      <c r="E47" s="18">
        <v>1</v>
      </c>
      <c r="F47" s="18"/>
      <c r="AA47" s="13"/>
      <c r="AI47" s="22"/>
      <c r="AJ47" s="22"/>
      <c r="AK47" s="23">
        <f>IF((AK46)&gt;$C$8,($C$8),(AK46))</f>
        <v>200</v>
      </c>
      <c r="AL47" s="23">
        <f>SUM(AL$14:AL42)</f>
        <v>298.8738000412173</v>
      </c>
      <c r="AM47" s="23"/>
      <c r="AN47" s="22"/>
      <c r="AO47" s="22">
        <f>(AN50/2)*$I$5*$B47</f>
        <v>170</v>
      </c>
      <c r="AP47" s="22">
        <f>AO47*($C$4)*$C47</f>
        <v>91.80000000000001</v>
      </c>
      <c r="AQ47" s="22">
        <f>AP47*($C$5)*$D47</f>
        <v>61.506000000000014</v>
      </c>
      <c r="AR47" s="22">
        <f aca="true" t="shared" si="33" ref="AR47:BE47">AQ47*($C$6)*$E47</f>
        <v>49.20480000000001</v>
      </c>
      <c r="AS47" s="22">
        <f t="shared" si="33"/>
        <v>39.36384000000001</v>
      </c>
      <c r="AT47" s="22">
        <f t="shared" si="33"/>
        <v>31.49107200000001</v>
      </c>
      <c r="AU47" s="22">
        <f t="shared" si="33"/>
        <v>25.19285760000001</v>
      </c>
      <c r="AV47" s="22">
        <f t="shared" si="33"/>
        <v>20.15428608000001</v>
      </c>
      <c r="AW47" s="22">
        <f t="shared" si="33"/>
        <v>16.123428864000008</v>
      </c>
      <c r="AX47" s="22">
        <f t="shared" si="33"/>
        <v>12.898743091200007</v>
      </c>
      <c r="AY47" s="22">
        <f t="shared" si="33"/>
        <v>10.318994472960007</v>
      </c>
      <c r="AZ47" s="22">
        <f t="shared" si="33"/>
        <v>8.255195578368006</v>
      </c>
      <c r="BA47" s="22">
        <f t="shared" si="33"/>
        <v>6.604156462694405</v>
      </c>
      <c r="BB47" s="22">
        <f t="shared" si="33"/>
        <v>5.283325170155525</v>
      </c>
      <c r="BC47" s="22">
        <f t="shared" si="33"/>
        <v>4.22666013612442</v>
      </c>
      <c r="BD47" s="22">
        <f t="shared" si="33"/>
        <v>3.3813281088995364</v>
      </c>
      <c r="BE47" s="22">
        <f t="shared" si="33"/>
        <v>2.7050624871196294</v>
      </c>
      <c r="BF47" s="22">
        <f>BE47*($C$6)*$E47</f>
        <v>2.1640499896957035</v>
      </c>
      <c r="BG47" s="22"/>
      <c r="BH47" s="22"/>
      <c r="BI47" s="22"/>
      <c r="BJ47" s="22"/>
      <c r="BK47" s="22"/>
      <c r="BL47" s="22"/>
      <c r="BM47" s="22"/>
    </row>
    <row r="48" spans="1:66" ht="12.75">
      <c r="A48" s="32">
        <v>16</v>
      </c>
      <c r="B48" s="18">
        <v>1</v>
      </c>
      <c r="C48" s="18">
        <v>1</v>
      </c>
      <c r="D48" s="18">
        <v>1</v>
      </c>
      <c r="E48" s="18">
        <v>1</v>
      </c>
      <c r="F48" s="18"/>
      <c r="AA48" s="13"/>
      <c r="AI48" s="22"/>
      <c r="AJ48" s="22"/>
      <c r="AK48" s="22"/>
      <c r="AL48" s="23">
        <f>IF((AL47)&gt;$C$8,($C$8),(AL47))</f>
        <v>200</v>
      </c>
      <c r="AM48" s="23">
        <f>SUM(AM$14:AM43)</f>
        <v>298.8738000412173</v>
      </c>
      <c r="AN48" s="23"/>
      <c r="AO48" s="22"/>
      <c r="AP48" s="22">
        <f>(AO51/2)*$I$5*$B48</f>
        <v>170</v>
      </c>
      <c r="AQ48" s="22">
        <f>AP48*($C$4)*$C48</f>
        <v>91.80000000000001</v>
      </c>
      <c r="AR48" s="22">
        <f>AQ48*($C$5)*$D48</f>
        <v>61.506000000000014</v>
      </c>
      <c r="AS48" s="22">
        <f aca="true" t="shared" si="34" ref="AS48:BF48">AR48*($C$6)*$E48</f>
        <v>49.20480000000001</v>
      </c>
      <c r="AT48" s="22">
        <f t="shared" si="34"/>
        <v>39.36384000000001</v>
      </c>
      <c r="AU48" s="22">
        <f t="shared" si="34"/>
        <v>31.49107200000001</v>
      </c>
      <c r="AV48" s="22">
        <f t="shared" si="34"/>
        <v>25.19285760000001</v>
      </c>
      <c r="AW48" s="22">
        <f t="shared" si="34"/>
        <v>20.15428608000001</v>
      </c>
      <c r="AX48" s="22">
        <f t="shared" si="34"/>
        <v>16.123428864000008</v>
      </c>
      <c r="AY48" s="22">
        <f t="shared" si="34"/>
        <v>12.898743091200007</v>
      </c>
      <c r="AZ48" s="22">
        <f t="shared" si="34"/>
        <v>10.318994472960007</v>
      </c>
      <c r="BA48" s="22">
        <f t="shared" si="34"/>
        <v>8.255195578368006</v>
      </c>
      <c r="BB48" s="22">
        <f t="shared" si="34"/>
        <v>6.604156462694405</v>
      </c>
      <c r="BC48" s="22">
        <f t="shared" si="34"/>
        <v>5.283325170155525</v>
      </c>
      <c r="BD48" s="22">
        <f t="shared" si="34"/>
        <v>4.22666013612442</v>
      </c>
      <c r="BE48" s="22">
        <f t="shared" si="34"/>
        <v>3.3813281088995364</v>
      </c>
      <c r="BF48" s="22">
        <f t="shared" si="34"/>
        <v>2.7050624871196294</v>
      </c>
      <c r="BG48" s="22">
        <f>BF48*($C$6)*$E48</f>
        <v>2.1640499896957035</v>
      </c>
      <c r="BH48" s="22"/>
      <c r="BI48" s="22"/>
      <c r="BJ48" s="22"/>
      <c r="BK48" s="22"/>
      <c r="BL48" s="22"/>
      <c r="BM48" s="22"/>
      <c r="BN48" s="22"/>
    </row>
    <row r="49" spans="1:67" ht="12.75">
      <c r="A49" s="32">
        <v>17</v>
      </c>
      <c r="B49" s="18">
        <v>1</v>
      </c>
      <c r="C49" s="18">
        <v>1</v>
      </c>
      <c r="D49" s="18">
        <v>1</v>
      </c>
      <c r="E49" s="18">
        <v>1</v>
      </c>
      <c r="F49" s="18"/>
      <c r="X49" s="8"/>
      <c r="AA49" s="13"/>
      <c r="AI49" s="22"/>
      <c r="AJ49" s="22"/>
      <c r="AK49" s="22"/>
      <c r="AL49" s="22"/>
      <c r="AM49" s="23">
        <f>IF((AM48)&gt;$C$8,($C$8),(AM48))</f>
        <v>200</v>
      </c>
      <c r="AN49" s="23">
        <f>SUM(AN$14:AN44)</f>
        <v>298.8738000412173</v>
      </c>
      <c r="AO49" s="23"/>
      <c r="AP49" s="22"/>
      <c r="AQ49" s="22">
        <f>(AP52/2)*$I$5*$B49</f>
        <v>170</v>
      </c>
      <c r="AR49" s="22">
        <f>AQ49*($C$4)*$C49</f>
        <v>91.80000000000001</v>
      </c>
      <c r="AS49" s="22">
        <f>AR49*($C$5)*$D49</f>
        <v>61.506000000000014</v>
      </c>
      <c r="AT49" s="22">
        <f aca="true" t="shared" si="35" ref="AT49:BG49">AS49*($C$6)*$E49</f>
        <v>49.20480000000001</v>
      </c>
      <c r="AU49" s="22">
        <f t="shared" si="35"/>
        <v>39.36384000000001</v>
      </c>
      <c r="AV49" s="22">
        <f t="shared" si="35"/>
        <v>31.49107200000001</v>
      </c>
      <c r="AW49" s="22">
        <f t="shared" si="35"/>
        <v>25.19285760000001</v>
      </c>
      <c r="AX49" s="22">
        <f t="shared" si="35"/>
        <v>20.15428608000001</v>
      </c>
      <c r="AY49" s="22">
        <f t="shared" si="35"/>
        <v>16.123428864000008</v>
      </c>
      <c r="AZ49" s="22">
        <f t="shared" si="35"/>
        <v>12.898743091200007</v>
      </c>
      <c r="BA49" s="22">
        <f t="shared" si="35"/>
        <v>10.318994472960007</v>
      </c>
      <c r="BB49" s="22">
        <f t="shared" si="35"/>
        <v>8.255195578368006</v>
      </c>
      <c r="BC49" s="22">
        <f t="shared" si="35"/>
        <v>6.604156462694405</v>
      </c>
      <c r="BD49" s="22">
        <f t="shared" si="35"/>
        <v>5.283325170155525</v>
      </c>
      <c r="BE49" s="22">
        <f t="shared" si="35"/>
        <v>4.22666013612442</v>
      </c>
      <c r="BF49" s="22">
        <f t="shared" si="35"/>
        <v>3.3813281088995364</v>
      </c>
      <c r="BG49" s="22">
        <f t="shared" si="35"/>
        <v>2.7050624871196294</v>
      </c>
      <c r="BH49" s="22">
        <f>BG49*($C$6)*$E49</f>
        <v>2.1640499896957035</v>
      </c>
      <c r="BI49" s="22"/>
      <c r="BJ49" s="22"/>
      <c r="BK49" s="22"/>
      <c r="BL49" s="22"/>
      <c r="BM49" s="22"/>
      <c r="BN49" s="22"/>
      <c r="BO49" s="22"/>
    </row>
    <row r="50" spans="1:68" ht="12.75">
      <c r="A50" s="32">
        <v>18</v>
      </c>
      <c r="B50" s="18">
        <v>1</v>
      </c>
      <c r="C50" s="18">
        <v>1</v>
      </c>
      <c r="D50" s="18">
        <v>1</v>
      </c>
      <c r="E50" s="18">
        <v>1</v>
      </c>
      <c r="F50" s="18"/>
      <c r="X50" s="8"/>
      <c r="AA50" s="13"/>
      <c r="AI50" s="22"/>
      <c r="AJ50" s="22"/>
      <c r="AK50" s="22"/>
      <c r="AL50" s="22"/>
      <c r="AM50" s="22"/>
      <c r="AN50" s="23">
        <f>IF((AN49)&gt;$C$8,($C$8),(AN49))</f>
        <v>200</v>
      </c>
      <c r="AO50" s="23">
        <f>SUM(AO$14:AO45)</f>
        <v>298.8738000412173</v>
      </c>
      <c r="AP50" s="23"/>
      <c r="AR50" s="22">
        <f>(AQ53/2)*$I$5*$B50</f>
        <v>170</v>
      </c>
      <c r="AS50" s="22">
        <f>AR50*($C$4)*$C50</f>
        <v>91.80000000000001</v>
      </c>
      <c r="AT50" s="22">
        <f>AS50*($C$5)*$D50</f>
        <v>61.506000000000014</v>
      </c>
      <c r="AU50" s="22">
        <f aca="true" t="shared" si="36" ref="AU50:BH50">AT50*($C$6)*$E50</f>
        <v>49.20480000000001</v>
      </c>
      <c r="AV50" s="22">
        <f t="shared" si="36"/>
        <v>39.36384000000001</v>
      </c>
      <c r="AW50" s="22">
        <f t="shared" si="36"/>
        <v>31.49107200000001</v>
      </c>
      <c r="AX50" s="22">
        <f t="shared" si="36"/>
        <v>25.19285760000001</v>
      </c>
      <c r="AY50" s="22">
        <f t="shared" si="36"/>
        <v>20.15428608000001</v>
      </c>
      <c r="AZ50" s="22">
        <f t="shared" si="36"/>
        <v>16.123428864000008</v>
      </c>
      <c r="BA50" s="22">
        <f t="shared" si="36"/>
        <v>12.898743091200007</v>
      </c>
      <c r="BB50" s="22">
        <f t="shared" si="36"/>
        <v>10.318994472960007</v>
      </c>
      <c r="BC50" s="22">
        <f t="shared" si="36"/>
        <v>8.255195578368006</v>
      </c>
      <c r="BD50" s="22">
        <f t="shared" si="36"/>
        <v>6.604156462694405</v>
      </c>
      <c r="BE50" s="22">
        <f t="shared" si="36"/>
        <v>5.283325170155525</v>
      </c>
      <c r="BF50" s="22">
        <f t="shared" si="36"/>
        <v>4.22666013612442</v>
      </c>
      <c r="BG50" s="22">
        <f t="shared" si="36"/>
        <v>3.3813281088995364</v>
      </c>
      <c r="BH50" s="22">
        <f t="shared" si="36"/>
        <v>2.7050624871196294</v>
      </c>
      <c r="BI50" s="22">
        <f>BH50*($C$6)*$E50</f>
        <v>2.1640499896957035</v>
      </c>
      <c r="BJ50" s="22"/>
      <c r="BK50" s="22"/>
      <c r="BL50" s="22"/>
      <c r="BM50" s="22"/>
      <c r="BN50" s="22"/>
      <c r="BO50" s="22"/>
      <c r="BP50" s="22"/>
    </row>
    <row r="51" spans="1:69" ht="12.75">
      <c r="A51" s="32">
        <v>19</v>
      </c>
      <c r="B51" s="18">
        <v>1</v>
      </c>
      <c r="C51" s="18">
        <v>1</v>
      </c>
      <c r="D51" s="18">
        <v>1</v>
      </c>
      <c r="E51" s="18">
        <v>1</v>
      </c>
      <c r="F51" s="18"/>
      <c r="V51" s="34"/>
      <c r="W51" s="34"/>
      <c r="X51" s="34"/>
      <c r="AA51" s="13"/>
      <c r="AI51" s="22"/>
      <c r="AJ51" s="22"/>
      <c r="AK51" s="22"/>
      <c r="AL51" s="22"/>
      <c r="AM51" s="22"/>
      <c r="AN51" s="22"/>
      <c r="AO51" s="23">
        <f>IF((AO50)&gt;$C$8,($C$8),(AO50))</f>
        <v>200</v>
      </c>
      <c r="AP51" s="23">
        <f>SUM(AP$14:AP46)</f>
        <v>298.8738000412173</v>
      </c>
      <c r="AQ51" s="23"/>
      <c r="AS51" s="22">
        <f>(AR54/2)*$I$5*$B51</f>
        <v>170</v>
      </c>
      <c r="AT51" s="22">
        <f>AS51*($C$4)*$C51</f>
        <v>91.80000000000001</v>
      </c>
      <c r="AU51" s="22">
        <f>AT51*($C$5)*$D51</f>
        <v>61.506000000000014</v>
      </c>
      <c r="AV51" s="22">
        <f aca="true" t="shared" si="37" ref="AV51:BH51">AU51*($C$6)*$E51</f>
        <v>49.20480000000001</v>
      </c>
      <c r="AW51" s="22">
        <f t="shared" si="37"/>
        <v>39.36384000000001</v>
      </c>
      <c r="AX51" s="22">
        <f t="shared" si="37"/>
        <v>31.49107200000001</v>
      </c>
      <c r="AY51" s="22">
        <f t="shared" si="37"/>
        <v>25.19285760000001</v>
      </c>
      <c r="AZ51" s="22">
        <f t="shared" si="37"/>
        <v>20.15428608000001</v>
      </c>
      <c r="BA51" s="22">
        <f t="shared" si="37"/>
        <v>16.123428864000008</v>
      </c>
      <c r="BB51" s="22">
        <f t="shared" si="37"/>
        <v>12.898743091200007</v>
      </c>
      <c r="BC51" s="22">
        <f t="shared" si="37"/>
        <v>10.318994472960007</v>
      </c>
      <c r="BD51" s="22">
        <f t="shared" si="37"/>
        <v>8.255195578368006</v>
      </c>
      <c r="BE51" s="22">
        <f t="shared" si="37"/>
        <v>6.604156462694405</v>
      </c>
      <c r="BF51" s="22">
        <f t="shared" si="37"/>
        <v>5.283325170155525</v>
      </c>
      <c r="BG51" s="22">
        <f t="shared" si="37"/>
        <v>4.22666013612442</v>
      </c>
      <c r="BH51" s="22">
        <f t="shared" si="37"/>
        <v>3.3813281088995364</v>
      </c>
      <c r="BI51" s="22">
        <f>BH51*($C$6)*$E51</f>
        <v>2.7050624871196294</v>
      </c>
      <c r="BJ51" s="22">
        <f>BI51*($C$6)*$E51</f>
        <v>2.1640499896957035</v>
      </c>
      <c r="BK51" s="22"/>
      <c r="BL51" s="22"/>
      <c r="BM51" s="22"/>
      <c r="BN51" s="22"/>
      <c r="BO51" s="22"/>
      <c r="BP51" s="22"/>
      <c r="BQ51" s="22"/>
    </row>
    <row r="52" spans="1:70" ht="12.75">
      <c r="A52" s="32">
        <v>20</v>
      </c>
      <c r="B52" s="18">
        <v>1</v>
      </c>
      <c r="C52" s="18">
        <v>1</v>
      </c>
      <c r="D52" s="18">
        <v>1</v>
      </c>
      <c r="E52" s="18">
        <v>1</v>
      </c>
      <c r="F52" s="18"/>
      <c r="X52" s="34"/>
      <c r="AA52" s="13"/>
      <c r="AI52" s="22"/>
      <c r="AJ52" s="22"/>
      <c r="AK52" s="22"/>
      <c r="AL52" s="22"/>
      <c r="AM52" s="22"/>
      <c r="AN52" s="22"/>
      <c r="AO52" s="22"/>
      <c r="AP52" s="23">
        <f>IF((AP51)&gt;$C$8,($C$8),(AP51))</f>
        <v>200</v>
      </c>
      <c r="AQ52" s="23">
        <f>SUM(AQ$14:AQ47)</f>
        <v>298.8738000412173</v>
      </c>
      <c r="AR52" s="23"/>
      <c r="AT52" s="22">
        <f>(AS55/2)*$I$5*$B52</f>
        <v>170</v>
      </c>
      <c r="AU52" s="22">
        <f>AT52*($C$4)*$C52</f>
        <v>91.80000000000001</v>
      </c>
      <c r="AV52" s="22">
        <f>AU52*($C$5)*$D52</f>
        <v>61.506000000000014</v>
      </c>
      <c r="AW52" s="22">
        <f aca="true" t="shared" si="38" ref="AW52:BJ52">AV52*($C$6)*$E52</f>
        <v>49.20480000000001</v>
      </c>
      <c r="AX52" s="22">
        <f t="shared" si="38"/>
        <v>39.36384000000001</v>
      </c>
      <c r="AY52" s="22">
        <f t="shared" si="38"/>
        <v>31.49107200000001</v>
      </c>
      <c r="AZ52" s="22">
        <f t="shared" si="38"/>
        <v>25.19285760000001</v>
      </c>
      <c r="BA52" s="22">
        <f t="shared" si="38"/>
        <v>20.15428608000001</v>
      </c>
      <c r="BB52" s="22">
        <f t="shared" si="38"/>
        <v>16.123428864000008</v>
      </c>
      <c r="BC52" s="22">
        <f t="shared" si="38"/>
        <v>12.898743091200007</v>
      </c>
      <c r="BD52" s="22">
        <f t="shared" si="38"/>
        <v>10.318994472960007</v>
      </c>
      <c r="BE52" s="22">
        <f t="shared" si="38"/>
        <v>8.255195578368006</v>
      </c>
      <c r="BF52" s="22">
        <f t="shared" si="38"/>
        <v>6.604156462694405</v>
      </c>
      <c r="BG52" s="22">
        <f t="shared" si="38"/>
        <v>5.283325170155525</v>
      </c>
      <c r="BH52" s="22">
        <f t="shared" si="38"/>
        <v>4.22666013612442</v>
      </c>
      <c r="BI52" s="22">
        <f t="shared" si="38"/>
        <v>3.3813281088995364</v>
      </c>
      <c r="BJ52" s="22">
        <f t="shared" si="38"/>
        <v>2.7050624871196294</v>
      </c>
      <c r="BK52" s="22">
        <f>BJ52*($C$6)*$E52</f>
        <v>2.1640499896957035</v>
      </c>
      <c r="BL52" s="22"/>
      <c r="BM52" s="22"/>
      <c r="BN52" s="22"/>
      <c r="BO52" s="22"/>
      <c r="BP52" s="22"/>
      <c r="BQ52" s="22"/>
      <c r="BR52" s="22"/>
    </row>
    <row r="53" spans="1:71" ht="12.75">
      <c r="A53" s="32">
        <v>21</v>
      </c>
      <c r="B53" s="18">
        <v>1</v>
      </c>
      <c r="C53" s="18">
        <v>1</v>
      </c>
      <c r="D53" s="18">
        <v>1</v>
      </c>
      <c r="E53" s="18">
        <v>1</v>
      </c>
      <c r="F53" s="18"/>
      <c r="X53" s="34"/>
      <c r="AA53" s="13"/>
      <c r="AQ53" s="23">
        <f>IF((AQ52)&gt;$C$8,($C$8),(AQ52))</f>
        <v>200</v>
      </c>
      <c r="AR53" s="23">
        <f>SUM(AR$14:AR48)</f>
        <v>298.8738000412173</v>
      </c>
      <c r="AS53" s="23"/>
      <c r="AU53" s="22">
        <f>(AT56/2)*$I$5*$B53</f>
        <v>170</v>
      </c>
      <c r="AV53" s="22">
        <f>AU53*($C$4)*$C53</f>
        <v>91.80000000000001</v>
      </c>
      <c r="AW53" s="22">
        <f>AV53*($C$5)*$D53</f>
        <v>61.506000000000014</v>
      </c>
      <c r="AX53" s="22">
        <f aca="true" t="shared" si="39" ref="AX53:BK53">AW53*($C$6)*$E53</f>
        <v>49.20480000000001</v>
      </c>
      <c r="AY53" s="22">
        <f t="shared" si="39"/>
        <v>39.36384000000001</v>
      </c>
      <c r="AZ53" s="22">
        <f t="shared" si="39"/>
        <v>31.49107200000001</v>
      </c>
      <c r="BA53" s="22">
        <f t="shared" si="39"/>
        <v>25.19285760000001</v>
      </c>
      <c r="BB53" s="22">
        <f t="shared" si="39"/>
        <v>20.15428608000001</v>
      </c>
      <c r="BC53" s="22">
        <f t="shared" si="39"/>
        <v>16.123428864000008</v>
      </c>
      <c r="BD53" s="22">
        <f t="shared" si="39"/>
        <v>12.898743091200007</v>
      </c>
      <c r="BE53" s="22">
        <f t="shared" si="39"/>
        <v>10.318994472960007</v>
      </c>
      <c r="BF53" s="22">
        <f t="shared" si="39"/>
        <v>8.255195578368006</v>
      </c>
      <c r="BG53" s="22">
        <f t="shared" si="39"/>
        <v>6.604156462694405</v>
      </c>
      <c r="BH53" s="22">
        <f t="shared" si="39"/>
        <v>5.283325170155525</v>
      </c>
      <c r="BI53" s="22">
        <f t="shared" si="39"/>
        <v>4.22666013612442</v>
      </c>
      <c r="BJ53" s="22">
        <f t="shared" si="39"/>
        <v>3.3813281088995364</v>
      </c>
      <c r="BK53" s="22">
        <f t="shared" si="39"/>
        <v>2.7050624871196294</v>
      </c>
      <c r="BL53" s="22">
        <f>BK53*($C$6)*$E53</f>
        <v>2.1640499896957035</v>
      </c>
      <c r="BM53" s="22"/>
      <c r="BN53" s="22"/>
      <c r="BO53" s="22"/>
      <c r="BP53" s="22"/>
      <c r="BQ53" s="22"/>
      <c r="BR53" s="22"/>
      <c r="BS53" s="22"/>
    </row>
    <row r="54" spans="1:126" ht="12.75">
      <c r="A54" s="32">
        <v>22</v>
      </c>
      <c r="B54" s="18">
        <v>1</v>
      </c>
      <c r="C54" s="18">
        <v>1</v>
      </c>
      <c r="D54" s="18">
        <v>1</v>
      </c>
      <c r="E54" s="18">
        <v>1</v>
      </c>
      <c r="F54" s="18"/>
      <c r="X54" s="34"/>
      <c r="AA54" s="13"/>
      <c r="AR54" s="23">
        <f>IF((AR53)&gt;$C$8,($C$8),(AR53))</f>
        <v>200</v>
      </c>
      <c r="AS54" s="23">
        <f>SUM(AS$14:AS49)</f>
        <v>298.8738000412173</v>
      </c>
      <c r="AT54" s="23"/>
      <c r="AU54" s="22"/>
      <c r="AV54" s="22">
        <f>(AU57/2)*$I$5*$B54</f>
        <v>170</v>
      </c>
      <c r="AW54" s="22">
        <f>AV54*($C$4)*$C54</f>
        <v>91.80000000000001</v>
      </c>
      <c r="AX54" s="22">
        <f>AW54*($C$5)*$D54</f>
        <v>61.506000000000014</v>
      </c>
      <c r="AY54" s="22">
        <f aca="true" t="shared" si="40" ref="AY54:BL54">AX54*($C$6)*$E54</f>
        <v>49.20480000000001</v>
      </c>
      <c r="AZ54" s="22">
        <f t="shared" si="40"/>
        <v>39.36384000000001</v>
      </c>
      <c r="BA54" s="22">
        <f t="shared" si="40"/>
        <v>31.49107200000001</v>
      </c>
      <c r="BB54" s="22">
        <f t="shared" si="40"/>
        <v>25.19285760000001</v>
      </c>
      <c r="BC54" s="22">
        <f t="shared" si="40"/>
        <v>20.15428608000001</v>
      </c>
      <c r="BD54" s="22">
        <f t="shared" si="40"/>
        <v>16.123428864000008</v>
      </c>
      <c r="BE54" s="22">
        <f t="shared" si="40"/>
        <v>12.898743091200007</v>
      </c>
      <c r="BF54" s="22">
        <f t="shared" si="40"/>
        <v>10.318994472960007</v>
      </c>
      <c r="BG54" s="22">
        <f t="shared" si="40"/>
        <v>8.255195578368006</v>
      </c>
      <c r="BH54" s="22">
        <f t="shared" si="40"/>
        <v>6.604156462694405</v>
      </c>
      <c r="BI54" s="22">
        <f t="shared" si="40"/>
        <v>5.283325170155525</v>
      </c>
      <c r="BJ54" s="22">
        <f t="shared" si="40"/>
        <v>4.22666013612442</v>
      </c>
      <c r="BK54" s="22">
        <f t="shared" si="40"/>
        <v>3.3813281088995364</v>
      </c>
      <c r="BL54" s="22">
        <f t="shared" si="40"/>
        <v>2.7050624871196294</v>
      </c>
      <c r="BM54" s="22">
        <f>BL54*($C$6)*$E54</f>
        <v>2.1640499896957035</v>
      </c>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row>
    <row r="55" spans="1:126" ht="12.75">
      <c r="A55" s="32">
        <v>23</v>
      </c>
      <c r="B55" s="18">
        <v>1</v>
      </c>
      <c r="C55" s="18">
        <v>1</v>
      </c>
      <c r="D55" s="18">
        <v>1</v>
      </c>
      <c r="E55" s="18">
        <v>1</v>
      </c>
      <c r="F55" s="18"/>
      <c r="X55" s="34"/>
      <c r="AA55" s="13"/>
      <c r="AR55" s="22"/>
      <c r="AS55" s="23">
        <f>IF((AS54)&gt;$C$8,($C$8),(AS54))</f>
        <v>200</v>
      </c>
      <c r="AT55" s="23">
        <f>SUM(AT$14:AT50)</f>
        <v>298.8738000412173</v>
      </c>
      <c r="AU55" s="23"/>
      <c r="AV55" s="22"/>
      <c r="AW55" s="22">
        <f>(AV58/2)*$I$5*$B55</f>
        <v>170</v>
      </c>
      <c r="AX55" s="22">
        <f>AW55*($C$4)*$C55</f>
        <v>91.80000000000001</v>
      </c>
      <c r="AY55" s="22">
        <f>AX55*($C$5)*$D55</f>
        <v>61.506000000000014</v>
      </c>
      <c r="AZ55" s="22">
        <f aca="true" t="shared" si="41" ref="AZ55:BM55">AY55*($C$6)*$E55</f>
        <v>49.20480000000001</v>
      </c>
      <c r="BA55" s="22">
        <f t="shared" si="41"/>
        <v>39.36384000000001</v>
      </c>
      <c r="BB55" s="22">
        <f t="shared" si="41"/>
        <v>31.49107200000001</v>
      </c>
      <c r="BC55" s="22">
        <f t="shared" si="41"/>
        <v>25.19285760000001</v>
      </c>
      <c r="BD55" s="22">
        <f t="shared" si="41"/>
        <v>20.15428608000001</v>
      </c>
      <c r="BE55" s="22">
        <f t="shared" si="41"/>
        <v>16.123428864000008</v>
      </c>
      <c r="BF55" s="22">
        <f t="shared" si="41"/>
        <v>12.898743091200007</v>
      </c>
      <c r="BG55" s="22">
        <f t="shared" si="41"/>
        <v>10.318994472960007</v>
      </c>
      <c r="BH55" s="22">
        <f t="shared" si="41"/>
        <v>8.255195578368006</v>
      </c>
      <c r="BI55" s="22">
        <f t="shared" si="41"/>
        <v>6.604156462694405</v>
      </c>
      <c r="BJ55" s="22">
        <f t="shared" si="41"/>
        <v>5.283325170155525</v>
      </c>
      <c r="BK55" s="22">
        <f t="shared" si="41"/>
        <v>4.22666013612442</v>
      </c>
      <c r="BL55" s="22">
        <f t="shared" si="41"/>
        <v>3.3813281088995364</v>
      </c>
      <c r="BM55" s="22">
        <f t="shared" si="41"/>
        <v>2.7050624871196294</v>
      </c>
      <c r="BN55" s="22">
        <f>BM55*($C$6)*$E55</f>
        <v>2.1640499896957035</v>
      </c>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row>
    <row r="56" spans="1:126" ht="12.75">
      <c r="A56" s="32">
        <v>24</v>
      </c>
      <c r="B56" s="18">
        <v>1</v>
      </c>
      <c r="C56" s="18">
        <v>1</v>
      </c>
      <c r="D56" s="18">
        <v>1</v>
      </c>
      <c r="E56" s="18">
        <v>1</v>
      </c>
      <c r="F56" s="18"/>
      <c r="X56" s="34"/>
      <c r="AA56" s="13"/>
      <c r="AR56" s="22"/>
      <c r="AS56" s="22"/>
      <c r="AT56" s="23">
        <f>IF((AT55)&gt;$C$8,($C$8),(AT55))</f>
        <v>200</v>
      </c>
      <c r="AU56" s="23">
        <f>SUM(AU$14:AU51)</f>
        <v>298.8738000412173</v>
      </c>
      <c r="AV56" s="23"/>
      <c r="AW56" s="22"/>
      <c r="AX56" s="22">
        <f>(AW59/2)*$I$5*$B56</f>
        <v>170</v>
      </c>
      <c r="AY56" s="22">
        <f>AX56*($C$4)*$C56</f>
        <v>91.80000000000001</v>
      </c>
      <c r="AZ56" s="22">
        <f>AY56*($C$5)*$D56</f>
        <v>61.506000000000014</v>
      </c>
      <c r="BA56" s="22">
        <f aca="true" t="shared" si="42" ref="BA56:BN56">AZ56*($C$6)*$E56</f>
        <v>49.20480000000001</v>
      </c>
      <c r="BB56" s="22">
        <f t="shared" si="42"/>
        <v>39.36384000000001</v>
      </c>
      <c r="BC56" s="22">
        <f t="shared" si="42"/>
        <v>31.49107200000001</v>
      </c>
      <c r="BD56" s="22">
        <f t="shared" si="42"/>
        <v>25.19285760000001</v>
      </c>
      <c r="BE56" s="22">
        <f t="shared" si="42"/>
        <v>20.15428608000001</v>
      </c>
      <c r="BF56" s="22">
        <f t="shared" si="42"/>
        <v>16.123428864000008</v>
      </c>
      <c r="BG56" s="22">
        <f t="shared" si="42"/>
        <v>12.898743091200007</v>
      </c>
      <c r="BH56" s="22">
        <f t="shared" si="42"/>
        <v>10.318994472960007</v>
      </c>
      <c r="BI56" s="22">
        <f t="shared" si="42"/>
        <v>8.255195578368006</v>
      </c>
      <c r="BJ56" s="22">
        <f t="shared" si="42"/>
        <v>6.604156462694405</v>
      </c>
      <c r="BK56" s="22">
        <f t="shared" si="42"/>
        <v>5.283325170155525</v>
      </c>
      <c r="BL56" s="22">
        <f t="shared" si="42"/>
        <v>4.22666013612442</v>
      </c>
      <c r="BM56" s="22">
        <f t="shared" si="42"/>
        <v>3.3813281088995364</v>
      </c>
      <c r="BN56" s="22">
        <f t="shared" si="42"/>
        <v>2.7050624871196294</v>
      </c>
      <c r="BO56" s="22">
        <f>BN56*($C$6)*$E56</f>
        <v>2.1640499896957035</v>
      </c>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row>
    <row r="57" spans="1:126" ht="12.75">
      <c r="A57" s="32">
        <v>25</v>
      </c>
      <c r="B57" s="18">
        <v>1</v>
      </c>
      <c r="C57" s="18">
        <v>1</v>
      </c>
      <c r="D57" s="18">
        <v>1</v>
      </c>
      <c r="E57" s="18">
        <v>1</v>
      </c>
      <c r="F57" s="18"/>
      <c r="X57" s="34"/>
      <c r="AA57" s="13"/>
      <c r="AR57" s="22"/>
      <c r="AS57" s="22"/>
      <c r="AT57" s="22"/>
      <c r="AU57" s="23">
        <f>IF((AU56)&gt;$C$8,($C$8),(AU56))</f>
        <v>200</v>
      </c>
      <c r="AV57" s="23">
        <f>SUM(AV$14:AV52)</f>
        <v>298.8738000412173</v>
      </c>
      <c r="AW57" s="23"/>
      <c r="AX57" s="22"/>
      <c r="AY57" s="22">
        <f>(AX60/2)*$I$5*$B57</f>
        <v>170</v>
      </c>
      <c r="AZ57" s="22">
        <f>AY57*($C$4)*$C57</f>
        <v>91.80000000000001</v>
      </c>
      <c r="BA57" s="22">
        <f>AZ57*($C$5)*$D57</f>
        <v>61.506000000000014</v>
      </c>
      <c r="BB57" s="22">
        <f aca="true" t="shared" si="43" ref="BB57:BO57">BA57*($C$6)*$E57</f>
        <v>49.20480000000001</v>
      </c>
      <c r="BC57" s="22">
        <f t="shared" si="43"/>
        <v>39.36384000000001</v>
      </c>
      <c r="BD57" s="22">
        <f t="shared" si="43"/>
        <v>31.49107200000001</v>
      </c>
      <c r="BE57" s="22">
        <f t="shared" si="43"/>
        <v>25.19285760000001</v>
      </c>
      <c r="BF57" s="22">
        <f t="shared" si="43"/>
        <v>20.15428608000001</v>
      </c>
      <c r="BG57" s="22">
        <f t="shared" si="43"/>
        <v>16.123428864000008</v>
      </c>
      <c r="BH57" s="22">
        <f t="shared" si="43"/>
        <v>12.898743091200007</v>
      </c>
      <c r="BI57" s="22">
        <f t="shared" si="43"/>
        <v>10.318994472960007</v>
      </c>
      <c r="BJ57" s="22">
        <f t="shared" si="43"/>
        <v>8.255195578368006</v>
      </c>
      <c r="BK57" s="22">
        <f t="shared" si="43"/>
        <v>6.604156462694405</v>
      </c>
      <c r="BL57" s="22">
        <f t="shared" si="43"/>
        <v>5.283325170155525</v>
      </c>
      <c r="BM57" s="22">
        <f t="shared" si="43"/>
        <v>4.22666013612442</v>
      </c>
      <c r="BN57" s="22">
        <f t="shared" si="43"/>
        <v>3.3813281088995364</v>
      </c>
      <c r="BO57" s="22">
        <f t="shared" si="43"/>
        <v>2.7050624871196294</v>
      </c>
      <c r="BP57" s="22">
        <f>BO57*($C$6)*$E57</f>
        <v>2.1640499896957035</v>
      </c>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row>
    <row r="58" spans="1:126" ht="12.75">
      <c r="A58" s="32">
        <v>26</v>
      </c>
      <c r="B58" s="18">
        <v>1</v>
      </c>
      <c r="C58" s="18">
        <v>1</v>
      </c>
      <c r="D58" s="18">
        <v>1</v>
      </c>
      <c r="E58" s="18">
        <v>1</v>
      </c>
      <c r="F58" s="18"/>
      <c r="X58" s="34"/>
      <c r="AA58" s="13"/>
      <c r="AR58" s="22"/>
      <c r="AS58" s="22"/>
      <c r="AT58" s="22"/>
      <c r="AU58" s="22"/>
      <c r="AV58" s="23">
        <f>IF((AV57)&gt;$C$8,($C$8),(AV57))</f>
        <v>200</v>
      </c>
      <c r="AW58" s="23">
        <f>SUM(AW$14:AW53)</f>
        <v>298.8738000412173</v>
      </c>
      <c r="AX58" s="23"/>
      <c r="AY58" s="22"/>
      <c r="AZ58" s="22">
        <f>(AY61/2)*$I$5*$B58</f>
        <v>170</v>
      </c>
      <c r="BA58" s="22">
        <f>AZ58*($C$4)*$C58</f>
        <v>91.80000000000001</v>
      </c>
      <c r="BB58" s="22">
        <f>BA58*($C$5)*$D58</f>
        <v>61.506000000000014</v>
      </c>
      <c r="BC58" s="22">
        <f aca="true" t="shared" si="44" ref="BC58:BP58">BB58*($C$6)*$E58</f>
        <v>49.20480000000001</v>
      </c>
      <c r="BD58" s="22">
        <f t="shared" si="44"/>
        <v>39.36384000000001</v>
      </c>
      <c r="BE58" s="22">
        <f t="shared" si="44"/>
        <v>31.49107200000001</v>
      </c>
      <c r="BF58" s="22">
        <f t="shared" si="44"/>
        <v>25.19285760000001</v>
      </c>
      <c r="BG58" s="22">
        <f t="shared" si="44"/>
        <v>20.15428608000001</v>
      </c>
      <c r="BH58" s="22">
        <f t="shared" si="44"/>
        <v>16.123428864000008</v>
      </c>
      <c r="BI58" s="22">
        <f t="shared" si="44"/>
        <v>12.898743091200007</v>
      </c>
      <c r="BJ58" s="22">
        <f t="shared" si="44"/>
        <v>10.318994472960007</v>
      </c>
      <c r="BK58" s="22">
        <f t="shared" si="44"/>
        <v>8.255195578368006</v>
      </c>
      <c r="BL58" s="22">
        <f t="shared" si="44"/>
        <v>6.604156462694405</v>
      </c>
      <c r="BM58" s="22">
        <f t="shared" si="44"/>
        <v>5.283325170155525</v>
      </c>
      <c r="BN58" s="22">
        <f t="shared" si="44"/>
        <v>4.22666013612442</v>
      </c>
      <c r="BO58" s="22">
        <f t="shared" si="44"/>
        <v>3.3813281088995364</v>
      </c>
      <c r="BP58" s="22">
        <f t="shared" si="44"/>
        <v>2.7050624871196294</v>
      </c>
      <c r="BQ58" s="22">
        <f>BP58*($C$6)*$E58</f>
        <v>2.1640499896957035</v>
      </c>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row>
    <row r="59" spans="1:126" ht="12.75">
      <c r="A59" s="32">
        <v>27</v>
      </c>
      <c r="B59" s="18">
        <v>1</v>
      </c>
      <c r="C59" s="18">
        <v>1</v>
      </c>
      <c r="D59" s="18">
        <v>1</v>
      </c>
      <c r="E59" s="18">
        <v>1</v>
      </c>
      <c r="F59" s="18"/>
      <c r="X59" s="34"/>
      <c r="AA59" s="13"/>
      <c r="AR59" s="22"/>
      <c r="AS59" s="22"/>
      <c r="AT59" s="22"/>
      <c r="AU59" s="22"/>
      <c r="AV59" s="22"/>
      <c r="AW59" s="23">
        <f>IF((AW58)&gt;$C$8,($C$8),(AW58))</f>
        <v>200</v>
      </c>
      <c r="AX59" s="23">
        <f>SUM(AX$14:AX54)</f>
        <v>298.8738000412173</v>
      </c>
      <c r="AY59" s="23"/>
      <c r="AZ59" s="22"/>
      <c r="BA59" s="22">
        <f>(AZ62/2)*$I$5*$B59</f>
        <v>170</v>
      </c>
      <c r="BB59" s="22">
        <f>BA59*($C$4)*$C59</f>
        <v>91.80000000000001</v>
      </c>
      <c r="BC59" s="22">
        <f>BB59*($C$5)*$D59</f>
        <v>61.506000000000014</v>
      </c>
      <c r="BD59" s="22">
        <f aca="true" t="shared" si="45" ref="BD59:BQ59">BC59*($C$6)*$E59</f>
        <v>49.20480000000001</v>
      </c>
      <c r="BE59" s="22">
        <f t="shared" si="45"/>
        <v>39.36384000000001</v>
      </c>
      <c r="BF59" s="22">
        <f t="shared" si="45"/>
        <v>31.49107200000001</v>
      </c>
      <c r="BG59" s="22">
        <f t="shared" si="45"/>
        <v>25.19285760000001</v>
      </c>
      <c r="BH59" s="22">
        <f t="shared" si="45"/>
        <v>20.15428608000001</v>
      </c>
      <c r="BI59" s="22">
        <f t="shared" si="45"/>
        <v>16.123428864000008</v>
      </c>
      <c r="BJ59" s="22">
        <f t="shared" si="45"/>
        <v>12.898743091200007</v>
      </c>
      <c r="BK59" s="22">
        <f t="shared" si="45"/>
        <v>10.318994472960007</v>
      </c>
      <c r="BL59" s="22">
        <f t="shared" si="45"/>
        <v>8.255195578368006</v>
      </c>
      <c r="BM59" s="22">
        <f t="shared" si="45"/>
        <v>6.604156462694405</v>
      </c>
      <c r="BN59" s="22">
        <f t="shared" si="45"/>
        <v>5.283325170155525</v>
      </c>
      <c r="BO59" s="22">
        <f t="shared" si="45"/>
        <v>4.22666013612442</v>
      </c>
      <c r="BP59" s="22">
        <f t="shared" si="45"/>
        <v>3.3813281088995364</v>
      </c>
      <c r="BQ59" s="22">
        <f t="shared" si="45"/>
        <v>2.7050624871196294</v>
      </c>
      <c r="BR59" s="22">
        <f>BQ59*($C$6)*$E59</f>
        <v>2.1640499896957035</v>
      </c>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row>
    <row r="60" spans="1:126" ht="12.75">
      <c r="A60" s="32">
        <v>28</v>
      </c>
      <c r="B60" s="18">
        <v>1</v>
      </c>
      <c r="C60" s="18">
        <v>1</v>
      </c>
      <c r="D60" s="18">
        <v>1</v>
      </c>
      <c r="E60" s="18">
        <v>1</v>
      </c>
      <c r="F60" s="18"/>
      <c r="X60" s="34"/>
      <c r="AA60" s="13"/>
      <c r="AR60" s="22"/>
      <c r="AS60" s="22"/>
      <c r="AT60" s="22"/>
      <c r="AU60" s="22"/>
      <c r="AV60" s="22"/>
      <c r="AW60" s="22"/>
      <c r="AX60" s="23">
        <f>IF((AX59)&gt;$C$8,($C$8),(AX59))</f>
        <v>200</v>
      </c>
      <c r="AY60" s="23">
        <f>SUM(AY$14:AY55)</f>
        <v>298.8738000412173</v>
      </c>
      <c r="AZ60" s="23"/>
      <c r="BA60" s="22"/>
      <c r="BB60" s="22">
        <f>(BA63/2)*$I$5*$B60</f>
        <v>170</v>
      </c>
      <c r="BC60" s="22">
        <f>BB60*($C$4)*$C60</f>
        <v>91.80000000000001</v>
      </c>
      <c r="BD60" s="22">
        <f>BC60*($C$5)*$D60</f>
        <v>61.506000000000014</v>
      </c>
      <c r="BE60" s="22">
        <f aca="true" t="shared" si="46" ref="BE60:BR60">BD60*($C$6)*$E60</f>
        <v>49.20480000000001</v>
      </c>
      <c r="BF60" s="22">
        <f t="shared" si="46"/>
        <v>39.36384000000001</v>
      </c>
      <c r="BG60" s="22">
        <f t="shared" si="46"/>
        <v>31.49107200000001</v>
      </c>
      <c r="BH60" s="22">
        <f t="shared" si="46"/>
        <v>25.19285760000001</v>
      </c>
      <c r="BI60" s="22">
        <f t="shared" si="46"/>
        <v>20.15428608000001</v>
      </c>
      <c r="BJ60" s="22">
        <f t="shared" si="46"/>
        <v>16.123428864000008</v>
      </c>
      <c r="BK60" s="22">
        <f t="shared" si="46"/>
        <v>12.898743091200007</v>
      </c>
      <c r="BL60" s="22">
        <f t="shared" si="46"/>
        <v>10.318994472960007</v>
      </c>
      <c r="BM60" s="22">
        <f t="shared" si="46"/>
        <v>8.255195578368006</v>
      </c>
      <c r="BN60" s="22">
        <f t="shared" si="46"/>
        <v>6.604156462694405</v>
      </c>
      <c r="BO60" s="22">
        <f t="shared" si="46"/>
        <v>5.283325170155525</v>
      </c>
      <c r="BP60" s="22">
        <f t="shared" si="46"/>
        <v>4.22666013612442</v>
      </c>
      <c r="BQ60" s="22">
        <f t="shared" si="46"/>
        <v>3.3813281088995364</v>
      </c>
      <c r="BR60" s="22">
        <f t="shared" si="46"/>
        <v>2.7050624871196294</v>
      </c>
      <c r="BS60" s="22">
        <f>BR60*($C$6)*$E60</f>
        <v>2.1640499896957035</v>
      </c>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row>
    <row r="61" spans="1:126" ht="12.75">
      <c r="A61" s="32">
        <v>29</v>
      </c>
      <c r="B61" s="18">
        <v>1</v>
      </c>
      <c r="C61" s="18">
        <v>1</v>
      </c>
      <c r="D61" s="18">
        <v>1</v>
      </c>
      <c r="E61" s="18">
        <v>1</v>
      </c>
      <c r="F61" s="18"/>
      <c r="X61" s="34"/>
      <c r="AA61" s="13"/>
      <c r="AR61" s="22"/>
      <c r="AS61" s="22"/>
      <c r="AT61" s="22"/>
      <c r="AU61" s="22"/>
      <c r="AV61" s="22"/>
      <c r="AW61" s="22"/>
      <c r="AX61" s="22"/>
      <c r="AY61" s="23">
        <f>IF((AY60)&gt;$C$8,($C$8),(AY60))</f>
        <v>200</v>
      </c>
      <c r="AZ61" s="23">
        <f>SUM(AZ$14:AZ56)</f>
        <v>298.8738000412173</v>
      </c>
      <c r="BA61" s="23"/>
      <c r="BB61" s="22"/>
      <c r="BC61" s="22">
        <f>(BB64/2)*$I$5*$B61</f>
        <v>170</v>
      </c>
      <c r="BD61" s="22">
        <f>BC61*($C$4)*$C61</f>
        <v>91.80000000000001</v>
      </c>
      <c r="BE61" s="22">
        <f>BD61*($C$5)*$D61</f>
        <v>61.506000000000014</v>
      </c>
      <c r="BF61" s="22">
        <f aca="true" t="shared" si="47" ref="BF61:BS61">BE61*($C$6)*$E61</f>
        <v>49.20480000000001</v>
      </c>
      <c r="BG61" s="22">
        <f t="shared" si="47"/>
        <v>39.36384000000001</v>
      </c>
      <c r="BH61" s="22">
        <f t="shared" si="47"/>
        <v>31.49107200000001</v>
      </c>
      <c r="BI61" s="22">
        <f t="shared" si="47"/>
        <v>25.19285760000001</v>
      </c>
      <c r="BJ61" s="22">
        <f t="shared" si="47"/>
        <v>20.15428608000001</v>
      </c>
      <c r="BK61" s="22">
        <f t="shared" si="47"/>
        <v>16.123428864000008</v>
      </c>
      <c r="BL61" s="22">
        <f t="shared" si="47"/>
        <v>12.898743091200007</v>
      </c>
      <c r="BM61" s="22">
        <f t="shared" si="47"/>
        <v>10.318994472960007</v>
      </c>
      <c r="BN61" s="22">
        <f t="shared" si="47"/>
        <v>8.255195578368006</v>
      </c>
      <c r="BO61" s="22">
        <f t="shared" si="47"/>
        <v>6.604156462694405</v>
      </c>
      <c r="BP61" s="22">
        <f t="shared" si="47"/>
        <v>5.283325170155525</v>
      </c>
      <c r="BQ61" s="22">
        <f t="shared" si="47"/>
        <v>4.22666013612442</v>
      </c>
      <c r="BR61" s="22">
        <f t="shared" si="47"/>
        <v>3.3813281088995364</v>
      </c>
      <c r="BS61" s="22">
        <f t="shared" si="47"/>
        <v>2.7050624871196294</v>
      </c>
      <c r="BT61" s="22">
        <f>BS61*($C$6)*$E61</f>
        <v>2.1640499896957035</v>
      </c>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row>
    <row r="62" spans="1:126" ht="12.75">
      <c r="A62" s="32">
        <v>30</v>
      </c>
      <c r="B62" s="18">
        <v>1</v>
      </c>
      <c r="C62" s="18">
        <v>1</v>
      </c>
      <c r="D62" s="18">
        <v>1</v>
      </c>
      <c r="E62" s="18">
        <v>1</v>
      </c>
      <c r="F62" s="18"/>
      <c r="X62" s="34"/>
      <c r="AA62" s="13"/>
      <c r="AR62" s="22"/>
      <c r="AS62" s="22"/>
      <c r="AT62" s="22"/>
      <c r="AU62" s="22"/>
      <c r="AV62" s="22"/>
      <c r="AW62" s="22"/>
      <c r="AX62" s="22"/>
      <c r="AY62" s="22"/>
      <c r="AZ62" s="23">
        <f>IF((AZ61)&gt;$C$8,($C$8),(AZ61))</f>
        <v>200</v>
      </c>
      <c r="BA62" s="23">
        <f>SUM(BA$14:BA57)</f>
        <v>298.8738000412173</v>
      </c>
      <c r="BB62" s="23"/>
      <c r="BC62" s="22"/>
      <c r="BD62" s="22">
        <f>(BC65/2)*$I$5*$B62</f>
        <v>170</v>
      </c>
      <c r="BE62" s="22">
        <f>BD62*($C$4)*$C62</f>
        <v>91.80000000000001</v>
      </c>
      <c r="BF62" s="22">
        <f>BE62*($C$5)*$D62</f>
        <v>61.506000000000014</v>
      </c>
      <c r="BG62" s="22">
        <f aca="true" t="shared" si="48" ref="BG62:BT62">BF62*($C$6)*$E62</f>
        <v>49.20480000000001</v>
      </c>
      <c r="BH62" s="22">
        <f t="shared" si="48"/>
        <v>39.36384000000001</v>
      </c>
      <c r="BI62" s="22">
        <f t="shared" si="48"/>
        <v>31.49107200000001</v>
      </c>
      <c r="BJ62" s="22">
        <f t="shared" si="48"/>
        <v>25.19285760000001</v>
      </c>
      <c r="BK62" s="22">
        <f t="shared" si="48"/>
        <v>20.15428608000001</v>
      </c>
      <c r="BL62" s="22">
        <f t="shared" si="48"/>
        <v>16.123428864000008</v>
      </c>
      <c r="BM62" s="22">
        <f t="shared" si="48"/>
        <v>12.898743091200007</v>
      </c>
      <c r="BN62" s="22">
        <f t="shared" si="48"/>
        <v>10.318994472960007</v>
      </c>
      <c r="BO62" s="22">
        <f t="shared" si="48"/>
        <v>8.255195578368006</v>
      </c>
      <c r="BP62" s="22">
        <f t="shared" si="48"/>
        <v>6.604156462694405</v>
      </c>
      <c r="BQ62" s="22">
        <f t="shared" si="48"/>
        <v>5.283325170155525</v>
      </c>
      <c r="BR62" s="22">
        <f t="shared" si="48"/>
        <v>4.22666013612442</v>
      </c>
      <c r="BS62" s="22">
        <f t="shared" si="48"/>
        <v>3.3813281088995364</v>
      </c>
      <c r="BT62" s="22">
        <f t="shared" si="48"/>
        <v>2.7050624871196294</v>
      </c>
      <c r="BU62" s="22">
        <f>BT62*($C$6)*$E62</f>
        <v>2.1640499896957035</v>
      </c>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row>
    <row r="63" spans="1:126" ht="12.75">
      <c r="A63" s="32">
        <v>31</v>
      </c>
      <c r="B63" s="18">
        <v>1</v>
      </c>
      <c r="C63" s="18">
        <v>1</v>
      </c>
      <c r="D63" s="18">
        <v>1</v>
      </c>
      <c r="E63" s="18">
        <v>1</v>
      </c>
      <c r="F63" s="18"/>
      <c r="X63" s="34"/>
      <c r="AA63" s="13"/>
      <c r="AR63" s="22"/>
      <c r="AS63" s="22"/>
      <c r="AT63" s="22"/>
      <c r="AU63" s="22"/>
      <c r="AV63" s="22"/>
      <c r="AW63" s="22"/>
      <c r="AX63" s="22"/>
      <c r="AY63" s="22"/>
      <c r="AZ63" s="22"/>
      <c r="BA63" s="23">
        <f>IF((BA62)&gt;$C$8,($C$8),(BA62))</f>
        <v>200</v>
      </c>
      <c r="BB63" s="23">
        <f>SUM(BB$14:BB58)</f>
        <v>298.8738000412173</v>
      </c>
      <c r="BC63" s="23"/>
      <c r="BD63" s="22"/>
      <c r="BE63" s="22">
        <f>(BD66/2)*$I$5*$B63</f>
        <v>170</v>
      </c>
      <c r="BF63" s="22">
        <f>BE63*($C$4)*$C63</f>
        <v>91.80000000000001</v>
      </c>
      <c r="BG63" s="22">
        <f>BF63*($C$5)*$D63</f>
        <v>61.506000000000014</v>
      </c>
      <c r="BH63" s="22">
        <f aca="true" t="shared" si="49" ref="BH63:BU63">BG63*($C$6)*$E63</f>
        <v>49.20480000000001</v>
      </c>
      <c r="BI63" s="22">
        <f t="shared" si="49"/>
        <v>39.36384000000001</v>
      </c>
      <c r="BJ63" s="22">
        <f t="shared" si="49"/>
        <v>31.49107200000001</v>
      </c>
      <c r="BK63" s="22">
        <f t="shared" si="49"/>
        <v>25.19285760000001</v>
      </c>
      <c r="BL63" s="22">
        <f t="shared" si="49"/>
        <v>20.15428608000001</v>
      </c>
      <c r="BM63" s="22">
        <f t="shared" si="49"/>
        <v>16.123428864000008</v>
      </c>
      <c r="BN63" s="22">
        <f t="shared" si="49"/>
        <v>12.898743091200007</v>
      </c>
      <c r="BO63" s="22">
        <f t="shared" si="49"/>
        <v>10.318994472960007</v>
      </c>
      <c r="BP63" s="22">
        <f t="shared" si="49"/>
        <v>8.255195578368006</v>
      </c>
      <c r="BQ63" s="22">
        <f t="shared" si="49"/>
        <v>6.604156462694405</v>
      </c>
      <c r="BR63" s="22">
        <f t="shared" si="49"/>
        <v>5.283325170155525</v>
      </c>
      <c r="BS63" s="22">
        <f t="shared" si="49"/>
        <v>4.22666013612442</v>
      </c>
      <c r="BT63" s="22">
        <f t="shared" si="49"/>
        <v>3.3813281088995364</v>
      </c>
      <c r="BU63" s="22">
        <f t="shared" si="49"/>
        <v>2.7050624871196294</v>
      </c>
      <c r="BV63" s="22">
        <f>BU63*($C$6)*$E63</f>
        <v>2.1640499896957035</v>
      </c>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row>
    <row r="64" spans="1:126" ht="12.75">
      <c r="A64" s="32">
        <v>32</v>
      </c>
      <c r="B64" s="18">
        <v>1</v>
      </c>
      <c r="C64" s="18">
        <v>1</v>
      </c>
      <c r="D64" s="18">
        <v>1</v>
      </c>
      <c r="E64" s="18">
        <v>1</v>
      </c>
      <c r="F64" s="18"/>
      <c r="X64" s="34"/>
      <c r="AA64" s="13"/>
      <c r="AR64" s="22"/>
      <c r="AS64" s="22"/>
      <c r="AT64" s="22"/>
      <c r="AU64" s="22"/>
      <c r="AV64" s="22"/>
      <c r="AW64" s="22"/>
      <c r="AX64" s="22"/>
      <c r="AY64" s="22"/>
      <c r="AZ64" s="22"/>
      <c r="BA64" s="22"/>
      <c r="BB64" s="23">
        <f>IF((BB63)&gt;$C$8,($C$8),(BB63))</f>
        <v>200</v>
      </c>
      <c r="BC64" s="23">
        <f>SUM(BC$14:BC59)</f>
        <v>298.8738000412173</v>
      </c>
      <c r="BD64" s="23"/>
      <c r="BE64" s="22"/>
      <c r="BF64" s="22">
        <f>(BE67/2)*$I$5*$B64</f>
        <v>170</v>
      </c>
      <c r="BG64" s="22">
        <f>BF64*($C$4)*$C64</f>
        <v>91.80000000000001</v>
      </c>
      <c r="BH64" s="22">
        <f>BG64*($C$5)*$D64</f>
        <v>61.506000000000014</v>
      </c>
      <c r="BI64" s="22">
        <f aca="true" t="shared" si="50" ref="BI64:BV64">BH64*($C$6)*$E64</f>
        <v>49.20480000000001</v>
      </c>
      <c r="BJ64" s="22">
        <f t="shared" si="50"/>
        <v>39.36384000000001</v>
      </c>
      <c r="BK64" s="22">
        <f t="shared" si="50"/>
        <v>31.49107200000001</v>
      </c>
      <c r="BL64" s="22">
        <f t="shared" si="50"/>
        <v>25.19285760000001</v>
      </c>
      <c r="BM64" s="22">
        <f t="shared" si="50"/>
        <v>20.15428608000001</v>
      </c>
      <c r="BN64" s="22">
        <f t="shared" si="50"/>
        <v>16.123428864000008</v>
      </c>
      <c r="BO64" s="22">
        <f t="shared" si="50"/>
        <v>12.898743091200007</v>
      </c>
      <c r="BP64" s="22">
        <f t="shared" si="50"/>
        <v>10.318994472960007</v>
      </c>
      <c r="BQ64" s="22">
        <f t="shared" si="50"/>
        <v>8.255195578368006</v>
      </c>
      <c r="BR64" s="22">
        <f t="shared" si="50"/>
        <v>6.604156462694405</v>
      </c>
      <c r="BS64" s="22">
        <f t="shared" si="50"/>
        <v>5.283325170155525</v>
      </c>
      <c r="BT64" s="22">
        <f t="shared" si="50"/>
        <v>4.22666013612442</v>
      </c>
      <c r="BU64" s="22">
        <f t="shared" si="50"/>
        <v>3.3813281088995364</v>
      </c>
      <c r="BV64" s="22">
        <f t="shared" si="50"/>
        <v>2.7050624871196294</v>
      </c>
      <c r="BW64" s="22">
        <f>BV64*($C$6)*$E64</f>
        <v>2.1640499896957035</v>
      </c>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row>
    <row r="65" spans="1:126" ht="12.75">
      <c r="A65" s="32">
        <v>33</v>
      </c>
      <c r="B65" s="18">
        <v>1</v>
      </c>
      <c r="C65" s="18">
        <v>1</v>
      </c>
      <c r="D65" s="18">
        <v>1</v>
      </c>
      <c r="E65" s="18">
        <v>1</v>
      </c>
      <c r="F65" s="18"/>
      <c r="X65" s="34"/>
      <c r="AA65" s="13"/>
      <c r="AR65" s="22"/>
      <c r="AS65" s="22"/>
      <c r="AT65" s="22"/>
      <c r="AU65" s="22"/>
      <c r="AV65" s="22"/>
      <c r="AW65" s="22"/>
      <c r="AX65" s="22"/>
      <c r="AY65" s="22"/>
      <c r="AZ65" s="22"/>
      <c r="BA65" s="22"/>
      <c r="BB65" s="22"/>
      <c r="BC65" s="23">
        <f>IF((BC64)&gt;$C$8,($C$8),(BC64))</f>
        <v>200</v>
      </c>
      <c r="BD65" s="23">
        <f>SUM(BD$14:BD60)</f>
        <v>298.8738000412173</v>
      </c>
      <c r="BE65" s="23"/>
      <c r="BF65" s="22"/>
      <c r="BG65" s="22">
        <f>(BF68/2)*$I$5*$B65</f>
        <v>170</v>
      </c>
      <c r="BH65" s="22">
        <f>BG65*($C$4)*$C65</f>
        <v>91.80000000000001</v>
      </c>
      <c r="BI65" s="22">
        <f>BH65*($C$5)*$D65</f>
        <v>61.506000000000014</v>
      </c>
      <c r="BJ65" s="22">
        <f aca="true" t="shared" si="51" ref="BJ65:BW65">BI65*($C$6)*$E65</f>
        <v>49.20480000000001</v>
      </c>
      <c r="BK65" s="22">
        <f t="shared" si="51"/>
        <v>39.36384000000001</v>
      </c>
      <c r="BL65" s="22">
        <f t="shared" si="51"/>
        <v>31.49107200000001</v>
      </c>
      <c r="BM65" s="22">
        <f t="shared" si="51"/>
        <v>25.19285760000001</v>
      </c>
      <c r="BN65" s="22">
        <f t="shared" si="51"/>
        <v>20.15428608000001</v>
      </c>
      <c r="BO65" s="22">
        <f t="shared" si="51"/>
        <v>16.123428864000008</v>
      </c>
      <c r="BP65" s="22">
        <f t="shared" si="51"/>
        <v>12.898743091200007</v>
      </c>
      <c r="BQ65" s="22">
        <f t="shared" si="51"/>
        <v>10.318994472960007</v>
      </c>
      <c r="BR65" s="22">
        <f t="shared" si="51"/>
        <v>8.255195578368006</v>
      </c>
      <c r="BS65" s="22">
        <f t="shared" si="51"/>
        <v>6.604156462694405</v>
      </c>
      <c r="BT65" s="22">
        <f t="shared" si="51"/>
        <v>5.283325170155525</v>
      </c>
      <c r="BU65" s="22">
        <f t="shared" si="51"/>
        <v>4.22666013612442</v>
      </c>
      <c r="BV65" s="22">
        <f t="shared" si="51"/>
        <v>3.3813281088995364</v>
      </c>
      <c r="BW65" s="22">
        <f t="shared" si="51"/>
        <v>2.7050624871196294</v>
      </c>
      <c r="BX65" s="22">
        <f>BW65*($C$6)*$E65</f>
        <v>2.1640499896957035</v>
      </c>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row>
    <row r="66" spans="1:126" ht="12.75">
      <c r="A66" s="32">
        <v>34</v>
      </c>
      <c r="B66" s="18">
        <v>1</v>
      </c>
      <c r="C66" s="18">
        <v>1</v>
      </c>
      <c r="D66" s="18">
        <v>1</v>
      </c>
      <c r="E66" s="18">
        <v>1</v>
      </c>
      <c r="F66" s="18"/>
      <c r="X66" s="34"/>
      <c r="AA66" s="13"/>
      <c r="AR66" s="22"/>
      <c r="AS66" s="22"/>
      <c r="AT66" s="22"/>
      <c r="AU66" s="22"/>
      <c r="AV66" s="22"/>
      <c r="AW66" s="22"/>
      <c r="AX66" s="22"/>
      <c r="AY66" s="22"/>
      <c r="AZ66" s="22"/>
      <c r="BA66" s="22"/>
      <c r="BB66" s="22"/>
      <c r="BC66" s="22"/>
      <c r="BD66" s="23">
        <f>IF((BD65)&gt;$C$8,($C$8),(BD65))</f>
        <v>200</v>
      </c>
      <c r="BE66" s="23">
        <f>SUM(BE$14:BE61)</f>
        <v>298.8738000412173</v>
      </c>
      <c r="BF66" s="23"/>
      <c r="BG66" s="22"/>
      <c r="BH66" s="22">
        <f>(BG69/2)*$I$5*$B66</f>
        <v>170</v>
      </c>
      <c r="BI66" s="22">
        <f>BH66*($C$4)*$C66</f>
        <v>91.80000000000001</v>
      </c>
      <c r="BJ66" s="22">
        <f>BI66*($C$5)*$D66</f>
        <v>61.506000000000014</v>
      </c>
      <c r="BK66" s="22">
        <f aca="true" t="shared" si="52" ref="BK66:BX66">BJ66*($C$6)*$E66</f>
        <v>49.20480000000001</v>
      </c>
      <c r="BL66" s="22">
        <f t="shared" si="52"/>
        <v>39.36384000000001</v>
      </c>
      <c r="BM66" s="22">
        <f t="shared" si="52"/>
        <v>31.49107200000001</v>
      </c>
      <c r="BN66" s="22">
        <f t="shared" si="52"/>
        <v>25.19285760000001</v>
      </c>
      <c r="BO66" s="22">
        <f t="shared" si="52"/>
        <v>20.15428608000001</v>
      </c>
      <c r="BP66" s="22">
        <f t="shared" si="52"/>
        <v>16.123428864000008</v>
      </c>
      <c r="BQ66" s="22">
        <f t="shared" si="52"/>
        <v>12.898743091200007</v>
      </c>
      <c r="BR66" s="22">
        <f t="shared" si="52"/>
        <v>10.318994472960007</v>
      </c>
      <c r="BS66" s="22">
        <f t="shared" si="52"/>
        <v>8.255195578368006</v>
      </c>
      <c r="BT66" s="22">
        <f t="shared" si="52"/>
        <v>6.604156462694405</v>
      </c>
      <c r="BU66" s="22">
        <f t="shared" si="52"/>
        <v>5.283325170155525</v>
      </c>
      <c r="BV66" s="22">
        <f t="shared" si="52"/>
        <v>4.22666013612442</v>
      </c>
      <c r="BW66" s="22">
        <f t="shared" si="52"/>
        <v>3.3813281088995364</v>
      </c>
      <c r="BX66" s="22">
        <f t="shared" si="52"/>
        <v>2.7050624871196294</v>
      </c>
      <c r="BY66" s="22">
        <f>BX66*($C$6)*$E66</f>
        <v>2.1640499896957035</v>
      </c>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row>
    <row r="67" spans="1:126" ht="12.75">
      <c r="A67" s="32">
        <v>35</v>
      </c>
      <c r="B67" s="18">
        <v>1</v>
      </c>
      <c r="C67" s="18">
        <v>1</v>
      </c>
      <c r="D67" s="18">
        <v>1</v>
      </c>
      <c r="E67" s="18">
        <v>1</v>
      </c>
      <c r="F67" s="18"/>
      <c r="X67" s="34"/>
      <c r="AA67" s="13"/>
      <c r="AR67" s="22"/>
      <c r="AS67" s="22"/>
      <c r="AT67" s="22"/>
      <c r="AU67" s="22"/>
      <c r="AV67" s="22"/>
      <c r="AW67" s="22"/>
      <c r="AX67" s="22"/>
      <c r="AY67" s="22"/>
      <c r="AZ67" s="22"/>
      <c r="BA67" s="22"/>
      <c r="BB67" s="22"/>
      <c r="BC67" s="22"/>
      <c r="BD67" s="22"/>
      <c r="BE67" s="23">
        <f>IF((BE66)&gt;$C$8,($C$8),(BE66))</f>
        <v>200</v>
      </c>
      <c r="BF67" s="23">
        <f>SUM(BF$14:BF62)</f>
        <v>298.8738000412173</v>
      </c>
      <c r="BG67" s="23"/>
      <c r="BH67" s="22"/>
      <c r="BI67" s="22">
        <f>(BH70/2)*$I$5*$B67</f>
        <v>170</v>
      </c>
      <c r="BJ67" s="22">
        <f>BI67*($C$4)*$C67</f>
        <v>91.80000000000001</v>
      </c>
      <c r="BK67" s="22">
        <f>BJ67*($C$5)*$D67</f>
        <v>61.506000000000014</v>
      </c>
      <c r="BL67" s="22">
        <f aca="true" t="shared" si="53" ref="BL67:BY67">BK67*($C$6)*$E67</f>
        <v>49.20480000000001</v>
      </c>
      <c r="BM67" s="22">
        <f t="shared" si="53"/>
        <v>39.36384000000001</v>
      </c>
      <c r="BN67" s="22">
        <f t="shared" si="53"/>
        <v>31.49107200000001</v>
      </c>
      <c r="BO67" s="22">
        <f t="shared" si="53"/>
        <v>25.19285760000001</v>
      </c>
      <c r="BP67" s="22">
        <f t="shared" si="53"/>
        <v>20.15428608000001</v>
      </c>
      <c r="BQ67" s="22">
        <f t="shared" si="53"/>
        <v>16.123428864000008</v>
      </c>
      <c r="BR67" s="22">
        <f t="shared" si="53"/>
        <v>12.898743091200007</v>
      </c>
      <c r="BS67" s="22">
        <f t="shared" si="53"/>
        <v>10.318994472960007</v>
      </c>
      <c r="BT67" s="22">
        <f t="shared" si="53"/>
        <v>8.255195578368006</v>
      </c>
      <c r="BU67" s="22">
        <f t="shared" si="53"/>
        <v>6.604156462694405</v>
      </c>
      <c r="BV67" s="22">
        <f t="shared" si="53"/>
        <v>5.283325170155525</v>
      </c>
      <c r="BW67" s="22">
        <f t="shared" si="53"/>
        <v>4.22666013612442</v>
      </c>
      <c r="BX67" s="22">
        <f t="shared" si="53"/>
        <v>3.3813281088995364</v>
      </c>
      <c r="BY67" s="22">
        <f t="shared" si="53"/>
        <v>2.7050624871196294</v>
      </c>
      <c r="BZ67" s="22">
        <f>BY67*($C$6)*$E67</f>
        <v>2.1640499896957035</v>
      </c>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row>
    <row r="68" spans="1:126" ht="12.75">
      <c r="A68" s="32">
        <v>36</v>
      </c>
      <c r="B68" s="18">
        <v>1</v>
      </c>
      <c r="C68" s="18">
        <v>1</v>
      </c>
      <c r="D68" s="18">
        <v>1</v>
      </c>
      <c r="E68" s="18">
        <v>1</v>
      </c>
      <c r="F68" s="18"/>
      <c r="X68" s="34"/>
      <c r="AA68" s="13"/>
      <c r="AR68" s="22"/>
      <c r="AS68" s="22"/>
      <c r="AT68" s="22"/>
      <c r="AU68" s="22"/>
      <c r="AV68" s="22"/>
      <c r="AW68" s="22"/>
      <c r="AX68" s="22"/>
      <c r="AY68" s="22"/>
      <c r="AZ68" s="22"/>
      <c r="BA68" s="22"/>
      <c r="BB68" s="22"/>
      <c r="BC68" s="22"/>
      <c r="BD68" s="22"/>
      <c r="BE68" s="22"/>
      <c r="BF68" s="23">
        <f>IF((BF67)&gt;$C$8,($C$8),(BF67))</f>
        <v>200</v>
      </c>
      <c r="BG68" s="23">
        <f>SUM(BG$14:BG63)</f>
        <v>298.8738000412173</v>
      </c>
      <c r="BH68" s="23"/>
      <c r="BI68" s="22"/>
      <c r="BJ68" s="22">
        <f>(BI71/2)*$I$5*$B68</f>
        <v>170</v>
      </c>
      <c r="BK68" s="22">
        <f>BJ68*($C$4)*$C68</f>
        <v>91.80000000000001</v>
      </c>
      <c r="BL68" s="22">
        <f>BK68*($C$5)*$D68</f>
        <v>61.506000000000014</v>
      </c>
      <c r="BM68" s="22">
        <f aca="true" t="shared" si="54" ref="BM68:BZ68">BL68*($C$6)*$E68</f>
        <v>49.20480000000001</v>
      </c>
      <c r="BN68" s="22">
        <f t="shared" si="54"/>
        <v>39.36384000000001</v>
      </c>
      <c r="BO68" s="22">
        <f t="shared" si="54"/>
        <v>31.49107200000001</v>
      </c>
      <c r="BP68" s="22">
        <f t="shared" si="54"/>
        <v>25.19285760000001</v>
      </c>
      <c r="BQ68" s="22">
        <f t="shared" si="54"/>
        <v>20.15428608000001</v>
      </c>
      <c r="BR68" s="22">
        <f t="shared" si="54"/>
        <v>16.123428864000008</v>
      </c>
      <c r="BS68" s="22">
        <f t="shared" si="54"/>
        <v>12.898743091200007</v>
      </c>
      <c r="BT68" s="22">
        <f t="shared" si="54"/>
        <v>10.318994472960007</v>
      </c>
      <c r="BU68" s="22">
        <f t="shared" si="54"/>
        <v>8.255195578368006</v>
      </c>
      <c r="BV68" s="22">
        <f t="shared" si="54"/>
        <v>6.604156462694405</v>
      </c>
      <c r="BW68" s="22">
        <f t="shared" si="54"/>
        <v>5.283325170155525</v>
      </c>
      <c r="BX68" s="22">
        <f t="shared" si="54"/>
        <v>4.22666013612442</v>
      </c>
      <c r="BY68" s="22">
        <f t="shared" si="54"/>
        <v>3.3813281088995364</v>
      </c>
      <c r="BZ68" s="22">
        <f t="shared" si="54"/>
        <v>2.7050624871196294</v>
      </c>
      <c r="CA68" s="22">
        <f>BZ68*($C$6)*$E68</f>
        <v>2.1640499896957035</v>
      </c>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row>
    <row r="69" spans="1:126" ht="12.75">
      <c r="A69" s="32">
        <v>37</v>
      </c>
      <c r="B69" s="18">
        <v>1</v>
      </c>
      <c r="C69" s="18">
        <v>1</v>
      </c>
      <c r="D69" s="18">
        <v>1</v>
      </c>
      <c r="E69" s="18">
        <v>1</v>
      </c>
      <c r="F69" s="18"/>
      <c r="V69" s="34"/>
      <c r="W69" s="34"/>
      <c r="X69" s="34"/>
      <c r="AA69" s="13"/>
      <c r="AR69" s="22"/>
      <c r="AS69" s="22"/>
      <c r="AT69" s="22"/>
      <c r="AU69" s="22"/>
      <c r="AV69" s="22"/>
      <c r="AW69" s="22"/>
      <c r="AX69" s="22"/>
      <c r="AY69" s="22"/>
      <c r="AZ69" s="22"/>
      <c r="BA69" s="22"/>
      <c r="BB69" s="22"/>
      <c r="BC69" s="22"/>
      <c r="BD69" s="22"/>
      <c r="BE69" s="22"/>
      <c r="BF69" s="22"/>
      <c r="BG69" s="23">
        <f>IF((BG68)&gt;$C$8,($C$8),(BG68))</f>
        <v>200</v>
      </c>
      <c r="BH69" s="23">
        <f>SUM(BH$14:BH64)</f>
        <v>298.8738000412173</v>
      </c>
      <c r="BI69" s="23"/>
      <c r="BJ69" s="22"/>
      <c r="BK69" s="22">
        <f>(BJ72/2)*$I$5*$B69</f>
        <v>170</v>
      </c>
      <c r="BL69" s="22">
        <f>BK69*($C$4)*$C69</f>
        <v>91.80000000000001</v>
      </c>
      <c r="BM69" s="22">
        <f>BL69*($C$5)*$D69</f>
        <v>61.506000000000014</v>
      </c>
      <c r="BN69" s="22">
        <f aca="true" t="shared" si="55" ref="BN69:CA69">BM69*($C$6)*$E69</f>
        <v>49.20480000000001</v>
      </c>
      <c r="BO69" s="22">
        <f t="shared" si="55"/>
        <v>39.36384000000001</v>
      </c>
      <c r="BP69" s="22">
        <f t="shared" si="55"/>
        <v>31.49107200000001</v>
      </c>
      <c r="BQ69" s="22">
        <f t="shared" si="55"/>
        <v>25.19285760000001</v>
      </c>
      <c r="BR69" s="22">
        <f t="shared" si="55"/>
        <v>20.15428608000001</v>
      </c>
      <c r="BS69" s="22">
        <f t="shared" si="55"/>
        <v>16.123428864000008</v>
      </c>
      <c r="BT69" s="22">
        <f t="shared" si="55"/>
        <v>12.898743091200007</v>
      </c>
      <c r="BU69" s="22">
        <f t="shared" si="55"/>
        <v>10.318994472960007</v>
      </c>
      <c r="BV69" s="22">
        <f t="shared" si="55"/>
        <v>8.255195578368006</v>
      </c>
      <c r="BW69" s="22">
        <f t="shared" si="55"/>
        <v>6.604156462694405</v>
      </c>
      <c r="BX69" s="22">
        <f t="shared" si="55"/>
        <v>5.283325170155525</v>
      </c>
      <c r="BY69" s="22">
        <f t="shared" si="55"/>
        <v>4.22666013612442</v>
      </c>
      <c r="BZ69" s="22">
        <f t="shared" si="55"/>
        <v>3.3813281088995364</v>
      </c>
      <c r="CA69" s="22">
        <f t="shared" si="55"/>
        <v>2.7050624871196294</v>
      </c>
      <c r="CB69" s="22">
        <f>CA69*($C$6)*$E69</f>
        <v>2.1640499896957035</v>
      </c>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row>
    <row r="70" spans="1:126" ht="12.75">
      <c r="A70" s="32">
        <v>38</v>
      </c>
      <c r="B70" s="18">
        <v>1</v>
      </c>
      <c r="C70" s="18">
        <v>1</v>
      </c>
      <c r="D70" s="18">
        <v>1</v>
      </c>
      <c r="E70" s="18">
        <v>1</v>
      </c>
      <c r="F70" s="18"/>
      <c r="X70" s="34"/>
      <c r="AA70" s="13"/>
      <c r="AR70" s="22"/>
      <c r="AS70" s="22"/>
      <c r="AT70" s="22"/>
      <c r="AU70" s="22"/>
      <c r="AV70" s="22"/>
      <c r="AW70" s="22"/>
      <c r="AX70" s="22"/>
      <c r="AY70" s="22"/>
      <c r="AZ70" s="22"/>
      <c r="BA70" s="22"/>
      <c r="BB70" s="22"/>
      <c r="BC70" s="22"/>
      <c r="BD70" s="22"/>
      <c r="BE70" s="22"/>
      <c r="BF70" s="22"/>
      <c r="BG70" s="22"/>
      <c r="BH70" s="23">
        <f>IF((BH69)&gt;$C$8,($C$8),(BH69))</f>
        <v>200</v>
      </c>
      <c r="BI70" s="23">
        <f>SUM(BI$14:BI65)</f>
        <v>298.8738000412173</v>
      </c>
      <c r="BJ70" s="23"/>
      <c r="BK70" s="22"/>
      <c r="BL70" s="22">
        <f>(BK73/2)*$I$5*$B70</f>
        <v>170</v>
      </c>
      <c r="BM70" s="22">
        <f>BL70*($C$4)*$C70</f>
        <v>91.80000000000001</v>
      </c>
      <c r="BN70" s="22">
        <f>BM70*($C$5)*$D70</f>
        <v>61.506000000000014</v>
      </c>
      <c r="BO70" s="22">
        <f aca="true" t="shared" si="56" ref="BO70:CB70">BN70*($C$6)*$E70</f>
        <v>49.20480000000001</v>
      </c>
      <c r="BP70" s="22">
        <f t="shared" si="56"/>
        <v>39.36384000000001</v>
      </c>
      <c r="BQ70" s="22">
        <f t="shared" si="56"/>
        <v>31.49107200000001</v>
      </c>
      <c r="BR70" s="22">
        <f t="shared" si="56"/>
        <v>25.19285760000001</v>
      </c>
      <c r="BS70" s="22">
        <f t="shared" si="56"/>
        <v>20.15428608000001</v>
      </c>
      <c r="BT70" s="22">
        <f t="shared" si="56"/>
        <v>16.123428864000008</v>
      </c>
      <c r="BU70" s="22">
        <f t="shared" si="56"/>
        <v>12.898743091200007</v>
      </c>
      <c r="BV70" s="22">
        <f t="shared" si="56"/>
        <v>10.318994472960007</v>
      </c>
      <c r="BW70" s="22">
        <f t="shared" si="56"/>
        <v>8.255195578368006</v>
      </c>
      <c r="BX70" s="22">
        <f t="shared" si="56"/>
        <v>6.604156462694405</v>
      </c>
      <c r="BY70" s="22">
        <f t="shared" si="56"/>
        <v>5.283325170155525</v>
      </c>
      <c r="BZ70" s="22">
        <f t="shared" si="56"/>
        <v>4.22666013612442</v>
      </c>
      <c r="CA70" s="22">
        <f t="shared" si="56"/>
        <v>3.3813281088995364</v>
      </c>
      <c r="CB70" s="22">
        <f t="shared" si="56"/>
        <v>2.7050624871196294</v>
      </c>
      <c r="CC70" s="22">
        <f>CB70*($C$6)*$E70</f>
        <v>2.1640499896957035</v>
      </c>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row>
    <row r="71" spans="1:126" ht="12.75">
      <c r="A71" s="32">
        <v>39</v>
      </c>
      <c r="B71" s="18">
        <v>1</v>
      </c>
      <c r="C71" s="18">
        <v>1</v>
      </c>
      <c r="D71" s="18">
        <v>1</v>
      </c>
      <c r="E71" s="18">
        <v>1</v>
      </c>
      <c r="F71" s="18"/>
      <c r="X71" s="34"/>
      <c r="AA71" s="13"/>
      <c r="AR71" s="22"/>
      <c r="AS71" s="22"/>
      <c r="AT71" s="22"/>
      <c r="AU71" s="22"/>
      <c r="AV71" s="22"/>
      <c r="AW71" s="22"/>
      <c r="AX71" s="22"/>
      <c r="AY71" s="22"/>
      <c r="AZ71" s="22"/>
      <c r="BA71" s="22"/>
      <c r="BB71" s="22"/>
      <c r="BC71" s="22"/>
      <c r="BD71" s="22"/>
      <c r="BE71" s="22"/>
      <c r="BF71" s="22"/>
      <c r="BG71" s="22"/>
      <c r="BH71" s="22"/>
      <c r="BI71" s="23">
        <f>IF((BI70)&gt;$C$8,($C$8),(BI70))</f>
        <v>200</v>
      </c>
      <c r="BJ71" s="23">
        <f>SUM(BJ$14:BJ66)</f>
        <v>298.8738000412173</v>
      </c>
      <c r="BK71" s="23"/>
      <c r="BL71" s="22"/>
      <c r="BM71" s="22">
        <f>(BL74/2)*$I$5*$B71</f>
        <v>170</v>
      </c>
      <c r="BN71" s="22">
        <f>BM71*($C$4)*$C71</f>
        <v>91.80000000000001</v>
      </c>
      <c r="BO71" s="22">
        <f>BN71*($C$5)*$D71</f>
        <v>61.506000000000014</v>
      </c>
      <c r="BP71" s="22">
        <f aca="true" t="shared" si="57" ref="BP71:CC71">BO71*($C$6)*$E71</f>
        <v>49.20480000000001</v>
      </c>
      <c r="BQ71" s="22">
        <f t="shared" si="57"/>
        <v>39.36384000000001</v>
      </c>
      <c r="BR71" s="22">
        <f t="shared" si="57"/>
        <v>31.49107200000001</v>
      </c>
      <c r="BS71" s="22">
        <f t="shared" si="57"/>
        <v>25.19285760000001</v>
      </c>
      <c r="BT71" s="22">
        <f t="shared" si="57"/>
        <v>20.15428608000001</v>
      </c>
      <c r="BU71" s="22">
        <f t="shared" si="57"/>
        <v>16.123428864000008</v>
      </c>
      <c r="BV71" s="22">
        <f t="shared" si="57"/>
        <v>12.898743091200007</v>
      </c>
      <c r="BW71" s="22">
        <f t="shared" si="57"/>
        <v>10.318994472960007</v>
      </c>
      <c r="BX71" s="22">
        <f t="shared" si="57"/>
        <v>8.255195578368006</v>
      </c>
      <c r="BY71" s="22">
        <f t="shared" si="57"/>
        <v>6.604156462694405</v>
      </c>
      <c r="BZ71" s="22">
        <f t="shared" si="57"/>
        <v>5.283325170155525</v>
      </c>
      <c r="CA71" s="22">
        <f t="shared" si="57"/>
        <v>4.22666013612442</v>
      </c>
      <c r="CB71" s="22">
        <f t="shared" si="57"/>
        <v>3.3813281088995364</v>
      </c>
      <c r="CC71" s="22">
        <f t="shared" si="57"/>
        <v>2.7050624871196294</v>
      </c>
      <c r="CD71" s="22">
        <f>CC71*($C$6)*$E71</f>
        <v>2.1640499896957035</v>
      </c>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row>
    <row r="72" spans="1:126" ht="12.75">
      <c r="A72" s="32">
        <v>40</v>
      </c>
      <c r="B72" s="18">
        <v>1</v>
      </c>
      <c r="C72" s="18">
        <v>1</v>
      </c>
      <c r="D72" s="18">
        <v>1</v>
      </c>
      <c r="E72" s="18">
        <v>1</v>
      </c>
      <c r="F72" s="18"/>
      <c r="X72" s="34"/>
      <c r="AA72" s="13"/>
      <c r="AR72" s="22"/>
      <c r="AS72" s="22"/>
      <c r="AT72" s="22"/>
      <c r="AU72" s="22"/>
      <c r="AV72" s="22"/>
      <c r="AW72" s="22"/>
      <c r="AX72" s="22"/>
      <c r="AY72" s="22"/>
      <c r="AZ72" s="22"/>
      <c r="BA72" s="22"/>
      <c r="BB72" s="22"/>
      <c r="BC72" s="22"/>
      <c r="BD72" s="22"/>
      <c r="BE72" s="22"/>
      <c r="BF72" s="22"/>
      <c r="BG72" s="22"/>
      <c r="BH72" s="22"/>
      <c r="BI72" s="22"/>
      <c r="BJ72" s="23">
        <f>IF((BJ71)&gt;$C$8,($C$8),(BJ71))</f>
        <v>200</v>
      </c>
      <c r="BK72" s="23">
        <f>SUM(BK$14:BK67)</f>
        <v>298.8738000412173</v>
      </c>
      <c r="BL72" s="23"/>
      <c r="BM72" s="22"/>
      <c r="BN72" s="22">
        <f>(BM75/2)*$I$5*$B72</f>
        <v>170</v>
      </c>
      <c r="BO72" s="22">
        <f>BN72*($C$4)*$C72</f>
        <v>91.80000000000001</v>
      </c>
      <c r="BP72" s="22">
        <f>BO72*($C$5)*$D72</f>
        <v>61.506000000000014</v>
      </c>
      <c r="BQ72" s="22">
        <f aca="true" t="shared" si="58" ref="BQ72:CD72">BP72*($C$6)*$E72</f>
        <v>49.20480000000001</v>
      </c>
      <c r="BR72" s="22">
        <f t="shared" si="58"/>
        <v>39.36384000000001</v>
      </c>
      <c r="BS72" s="22">
        <f t="shared" si="58"/>
        <v>31.49107200000001</v>
      </c>
      <c r="BT72" s="22">
        <f t="shared" si="58"/>
        <v>25.19285760000001</v>
      </c>
      <c r="BU72" s="22">
        <f t="shared" si="58"/>
        <v>20.15428608000001</v>
      </c>
      <c r="BV72" s="22">
        <f t="shared" si="58"/>
        <v>16.123428864000008</v>
      </c>
      <c r="BW72" s="22">
        <f t="shared" si="58"/>
        <v>12.898743091200007</v>
      </c>
      <c r="BX72" s="22">
        <f t="shared" si="58"/>
        <v>10.318994472960007</v>
      </c>
      <c r="BY72" s="22">
        <f t="shared" si="58"/>
        <v>8.255195578368006</v>
      </c>
      <c r="BZ72" s="22">
        <f t="shared" si="58"/>
        <v>6.604156462694405</v>
      </c>
      <c r="CA72" s="22">
        <f t="shared" si="58"/>
        <v>5.283325170155525</v>
      </c>
      <c r="CB72" s="22">
        <f t="shared" si="58"/>
        <v>4.22666013612442</v>
      </c>
      <c r="CC72" s="22">
        <f t="shared" si="58"/>
        <v>3.3813281088995364</v>
      </c>
      <c r="CD72" s="22">
        <f t="shared" si="58"/>
        <v>2.7050624871196294</v>
      </c>
      <c r="CE72" s="22">
        <f>CD72*($C$6)*$E72</f>
        <v>2.1640499896957035</v>
      </c>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row>
    <row r="73" spans="1:126" ht="12.75">
      <c r="A73" s="32">
        <v>41</v>
      </c>
      <c r="B73" s="18">
        <v>1</v>
      </c>
      <c r="C73" s="18">
        <v>1</v>
      </c>
      <c r="D73" s="18">
        <v>1</v>
      </c>
      <c r="E73" s="18">
        <v>1</v>
      </c>
      <c r="F73" s="18"/>
      <c r="X73" s="34"/>
      <c r="AA73" s="13"/>
      <c r="AR73" s="22"/>
      <c r="AS73" s="22"/>
      <c r="AT73" s="22"/>
      <c r="AU73" s="22"/>
      <c r="AV73" s="22"/>
      <c r="AW73" s="22"/>
      <c r="AX73" s="22"/>
      <c r="AY73" s="22"/>
      <c r="AZ73" s="22"/>
      <c r="BA73" s="22"/>
      <c r="BB73" s="22"/>
      <c r="BC73" s="22"/>
      <c r="BD73" s="22"/>
      <c r="BE73" s="22"/>
      <c r="BF73" s="22"/>
      <c r="BG73" s="22"/>
      <c r="BH73" s="22"/>
      <c r="BI73" s="22"/>
      <c r="BJ73" s="22"/>
      <c r="BK73" s="23">
        <f>IF((BK72)&gt;$C$8,($C$8),(BK72))</f>
        <v>200</v>
      </c>
      <c r="BL73" s="23">
        <f>SUM(BL$14:BL68)</f>
        <v>298.8738000412173</v>
      </c>
      <c r="BM73" s="23"/>
      <c r="BN73" s="22"/>
      <c r="BO73" s="22">
        <f>(BN76/2)*$I$5*$B73</f>
        <v>170</v>
      </c>
      <c r="BP73" s="22">
        <f>BO73*($C$4)*$C73</f>
        <v>91.80000000000001</v>
      </c>
      <c r="BQ73" s="22">
        <f>BP73*($C$5)*$D73</f>
        <v>61.506000000000014</v>
      </c>
      <c r="BR73" s="22">
        <f aca="true" t="shared" si="59" ref="BR73:CE73">BQ73*($C$6)*$E73</f>
        <v>49.20480000000001</v>
      </c>
      <c r="BS73" s="22">
        <f t="shared" si="59"/>
        <v>39.36384000000001</v>
      </c>
      <c r="BT73" s="22">
        <f t="shared" si="59"/>
        <v>31.49107200000001</v>
      </c>
      <c r="BU73" s="22">
        <f t="shared" si="59"/>
        <v>25.19285760000001</v>
      </c>
      <c r="BV73" s="22">
        <f t="shared" si="59"/>
        <v>20.15428608000001</v>
      </c>
      <c r="BW73" s="22">
        <f t="shared" si="59"/>
        <v>16.123428864000008</v>
      </c>
      <c r="BX73" s="22">
        <f t="shared" si="59"/>
        <v>12.898743091200007</v>
      </c>
      <c r="BY73" s="22">
        <f t="shared" si="59"/>
        <v>10.318994472960007</v>
      </c>
      <c r="BZ73" s="22">
        <f t="shared" si="59"/>
        <v>8.255195578368006</v>
      </c>
      <c r="CA73" s="22">
        <f t="shared" si="59"/>
        <v>6.604156462694405</v>
      </c>
      <c r="CB73" s="22">
        <f t="shared" si="59"/>
        <v>5.283325170155525</v>
      </c>
      <c r="CC73" s="22">
        <f t="shared" si="59"/>
        <v>4.22666013612442</v>
      </c>
      <c r="CD73" s="22">
        <f t="shared" si="59"/>
        <v>3.3813281088995364</v>
      </c>
      <c r="CE73" s="22">
        <f t="shared" si="59"/>
        <v>2.7050624871196294</v>
      </c>
      <c r="CF73" s="22">
        <f>CE73*($C$6)*$E73</f>
        <v>2.1640499896957035</v>
      </c>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row>
    <row r="74" spans="1:126" ht="12.75">
      <c r="A74" s="32">
        <v>42</v>
      </c>
      <c r="B74" s="18">
        <v>1</v>
      </c>
      <c r="C74" s="18">
        <v>1</v>
      </c>
      <c r="D74" s="18">
        <v>1</v>
      </c>
      <c r="E74" s="18">
        <v>1</v>
      </c>
      <c r="F74" s="18"/>
      <c r="X74" s="34"/>
      <c r="AA74" s="13"/>
      <c r="AR74" s="22"/>
      <c r="AS74" s="22"/>
      <c r="AT74" s="22"/>
      <c r="AU74" s="22"/>
      <c r="AV74" s="22"/>
      <c r="AW74" s="22"/>
      <c r="AX74" s="22"/>
      <c r="AY74" s="22"/>
      <c r="AZ74" s="22"/>
      <c r="BA74" s="22"/>
      <c r="BB74" s="22"/>
      <c r="BC74" s="22"/>
      <c r="BD74" s="22"/>
      <c r="BE74" s="22"/>
      <c r="BF74" s="22"/>
      <c r="BG74" s="22"/>
      <c r="BH74" s="22"/>
      <c r="BI74" s="22"/>
      <c r="BJ74" s="22"/>
      <c r="BK74" s="22"/>
      <c r="BL74" s="23">
        <f>IF((BL73)&gt;$C$8,($C$8),(BL73))</f>
        <v>200</v>
      </c>
      <c r="BM74" s="23">
        <f>SUM(BM$14:BM69)</f>
        <v>298.8738000412173</v>
      </c>
      <c r="BN74" s="23"/>
      <c r="BO74" s="22"/>
      <c r="BP74" s="22">
        <f>(BO77/2)*$I$5*$B74</f>
        <v>170</v>
      </c>
      <c r="BQ74" s="22">
        <f>BP74*($C$4)*$C74</f>
        <v>91.80000000000001</v>
      </c>
      <c r="BR74" s="22">
        <f>BQ74*($C$5)*$D74</f>
        <v>61.506000000000014</v>
      </c>
      <c r="BS74" s="22">
        <f aca="true" t="shared" si="60" ref="BS74:CF74">BR74*($C$6)*$E74</f>
        <v>49.20480000000001</v>
      </c>
      <c r="BT74" s="22">
        <f t="shared" si="60"/>
        <v>39.36384000000001</v>
      </c>
      <c r="BU74" s="22">
        <f t="shared" si="60"/>
        <v>31.49107200000001</v>
      </c>
      <c r="BV74" s="22">
        <f t="shared" si="60"/>
        <v>25.19285760000001</v>
      </c>
      <c r="BW74" s="22">
        <f t="shared" si="60"/>
        <v>20.15428608000001</v>
      </c>
      <c r="BX74" s="22">
        <f t="shared" si="60"/>
        <v>16.123428864000008</v>
      </c>
      <c r="BY74" s="22">
        <f t="shared" si="60"/>
        <v>12.898743091200007</v>
      </c>
      <c r="BZ74" s="22">
        <f t="shared" si="60"/>
        <v>10.318994472960007</v>
      </c>
      <c r="CA74" s="22">
        <f t="shared" si="60"/>
        <v>8.255195578368006</v>
      </c>
      <c r="CB74" s="22">
        <f t="shared" si="60"/>
        <v>6.604156462694405</v>
      </c>
      <c r="CC74" s="22">
        <f t="shared" si="60"/>
        <v>5.283325170155525</v>
      </c>
      <c r="CD74" s="22">
        <f t="shared" si="60"/>
        <v>4.22666013612442</v>
      </c>
      <c r="CE74" s="22">
        <f t="shared" si="60"/>
        <v>3.3813281088995364</v>
      </c>
      <c r="CF74" s="22">
        <f t="shared" si="60"/>
        <v>2.7050624871196294</v>
      </c>
      <c r="CG74" s="22">
        <f>CF74*($C$6)*$E74</f>
        <v>2.1640499896957035</v>
      </c>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row>
    <row r="75" spans="1:126" ht="12.75">
      <c r="A75" s="32">
        <v>43</v>
      </c>
      <c r="B75" s="18">
        <v>1</v>
      </c>
      <c r="C75" s="18">
        <v>1</v>
      </c>
      <c r="D75" s="18">
        <v>1</v>
      </c>
      <c r="E75" s="18">
        <v>1</v>
      </c>
      <c r="F75" s="18"/>
      <c r="X75" s="34"/>
      <c r="AA75" s="13"/>
      <c r="AR75" s="22"/>
      <c r="AS75" s="22"/>
      <c r="AT75" s="22"/>
      <c r="AU75" s="22"/>
      <c r="AV75" s="22"/>
      <c r="AW75" s="22"/>
      <c r="AX75" s="22"/>
      <c r="AY75" s="22"/>
      <c r="AZ75" s="22"/>
      <c r="BA75" s="22"/>
      <c r="BB75" s="22"/>
      <c r="BC75" s="22"/>
      <c r="BD75" s="22"/>
      <c r="BE75" s="22"/>
      <c r="BF75" s="22"/>
      <c r="BG75" s="22"/>
      <c r="BH75" s="22"/>
      <c r="BI75" s="22"/>
      <c r="BJ75" s="22"/>
      <c r="BK75" s="22"/>
      <c r="BL75" s="22"/>
      <c r="BM75" s="23">
        <f>IF((BM74)&gt;$C$8,($C$8),(BM74))</f>
        <v>200</v>
      </c>
      <c r="BN75" s="23">
        <f>SUM(BN$14:BN70)</f>
        <v>298.8738000412173</v>
      </c>
      <c r="BO75" s="23"/>
      <c r="BP75" s="22"/>
      <c r="BQ75" s="22">
        <f>(BP78/2)*$I$5*$B75</f>
        <v>170</v>
      </c>
      <c r="BR75" s="22">
        <f>BQ75*($C$4)*$C75</f>
        <v>91.80000000000001</v>
      </c>
      <c r="BS75" s="22">
        <f>BR75*($C$5)*$D75</f>
        <v>61.506000000000014</v>
      </c>
      <c r="BT75" s="22">
        <f aca="true" t="shared" si="61" ref="BT75:CG75">BS75*($C$6)*$E75</f>
        <v>49.20480000000001</v>
      </c>
      <c r="BU75" s="22">
        <f t="shared" si="61"/>
        <v>39.36384000000001</v>
      </c>
      <c r="BV75" s="22">
        <f t="shared" si="61"/>
        <v>31.49107200000001</v>
      </c>
      <c r="BW75" s="22">
        <f t="shared" si="61"/>
        <v>25.19285760000001</v>
      </c>
      <c r="BX75" s="22">
        <f t="shared" si="61"/>
        <v>20.15428608000001</v>
      </c>
      <c r="BY75" s="22">
        <f t="shared" si="61"/>
        <v>16.123428864000008</v>
      </c>
      <c r="BZ75" s="22">
        <f t="shared" si="61"/>
        <v>12.898743091200007</v>
      </c>
      <c r="CA75" s="22">
        <f t="shared" si="61"/>
        <v>10.318994472960007</v>
      </c>
      <c r="CB75" s="22">
        <f t="shared" si="61"/>
        <v>8.255195578368006</v>
      </c>
      <c r="CC75" s="22">
        <f t="shared" si="61"/>
        <v>6.604156462694405</v>
      </c>
      <c r="CD75" s="22">
        <f t="shared" si="61"/>
        <v>5.283325170155525</v>
      </c>
      <c r="CE75" s="22">
        <f t="shared" si="61"/>
        <v>4.22666013612442</v>
      </c>
      <c r="CF75" s="22">
        <f t="shared" si="61"/>
        <v>3.3813281088995364</v>
      </c>
      <c r="CG75" s="22">
        <f t="shared" si="61"/>
        <v>2.7050624871196294</v>
      </c>
      <c r="CH75" s="22">
        <f>CG75*($C$6)*$E75</f>
        <v>2.1640499896957035</v>
      </c>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row>
    <row r="76" spans="1:126" ht="12.75">
      <c r="A76" s="32">
        <v>44</v>
      </c>
      <c r="B76" s="18">
        <v>1</v>
      </c>
      <c r="C76" s="18">
        <v>1</v>
      </c>
      <c r="D76" s="18">
        <v>1</v>
      </c>
      <c r="E76" s="18">
        <v>1</v>
      </c>
      <c r="F76" s="18"/>
      <c r="X76" s="34"/>
      <c r="AA76" s="13"/>
      <c r="AR76" s="22"/>
      <c r="AS76" s="22"/>
      <c r="AT76" s="22"/>
      <c r="AU76" s="22"/>
      <c r="AV76" s="22"/>
      <c r="AW76" s="22"/>
      <c r="AX76" s="22"/>
      <c r="AY76" s="22"/>
      <c r="AZ76" s="22"/>
      <c r="BA76" s="22"/>
      <c r="BB76" s="22"/>
      <c r="BC76" s="22"/>
      <c r="BD76" s="22"/>
      <c r="BE76" s="22"/>
      <c r="BF76" s="22"/>
      <c r="BG76" s="22"/>
      <c r="BH76" s="22"/>
      <c r="BI76" s="22"/>
      <c r="BJ76" s="22"/>
      <c r="BK76" s="22"/>
      <c r="BL76" s="22"/>
      <c r="BM76" s="22"/>
      <c r="BN76" s="23">
        <f>IF((BN75)&gt;$C$8,($C$8),(BN75))</f>
        <v>200</v>
      </c>
      <c r="BO76" s="23">
        <f>SUM(BO$14:BO71)</f>
        <v>298.8738000412173</v>
      </c>
      <c r="BP76" s="23"/>
      <c r="BQ76" s="22"/>
      <c r="BR76" s="22">
        <f>(BQ79/2)*$I$5*$B76</f>
        <v>170</v>
      </c>
      <c r="BS76" s="22">
        <f>BR76*($C$4)*$C76</f>
        <v>91.80000000000001</v>
      </c>
      <c r="BT76" s="22">
        <f>BS76*($C$5)*$D76</f>
        <v>61.506000000000014</v>
      </c>
      <c r="BU76" s="22">
        <f aca="true" t="shared" si="62" ref="BU76:CH76">BT76*($C$6)*$E76</f>
        <v>49.20480000000001</v>
      </c>
      <c r="BV76" s="22">
        <f t="shared" si="62"/>
        <v>39.36384000000001</v>
      </c>
      <c r="BW76" s="22">
        <f t="shared" si="62"/>
        <v>31.49107200000001</v>
      </c>
      <c r="BX76" s="22">
        <f t="shared" si="62"/>
        <v>25.19285760000001</v>
      </c>
      <c r="BY76" s="22">
        <f t="shared" si="62"/>
        <v>20.15428608000001</v>
      </c>
      <c r="BZ76" s="22">
        <f t="shared" si="62"/>
        <v>16.123428864000008</v>
      </c>
      <c r="CA76" s="22">
        <f t="shared" si="62"/>
        <v>12.898743091200007</v>
      </c>
      <c r="CB76" s="22">
        <f t="shared" si="62"/>
        <v>10.318994472960007</v>
      </c>
      <c r="CC76" s="22">
        <f t="shared" si="62"/>
        <v>8.255195578368006</v>
      </c>
      <c r="CD76" s="22">
        <f t="shared" si="62"/>
        <v>6.604156462694405</v>
      </c>
      <c r="CE76" s="22">
        <f t="shared" si="62"/>
        <v>5.283325170155525</v>
      </c>
      <c r="CF76" s="22">
        <f t="shared" si="62"/>
        <v>4.22666013612442</v>
      </c>
      <c r="CG76" s="22">
        <f t="shared" si="62"/>
        <v>3.3813281088995364</v>
      </c>
      <c r="CH76" s="22">
        <f t="shared" si="62"/>
        <v>2.7050624871196294</v>
      </c>
      <c r="CI76" s="22">
        <f>CH76*($C$6)*$E76</f>
        <v>2.1640499896957035</v>
      </c>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row>
    <row r="77" spans="1:126" ht="12.75">
      <c r="A77" s="32">
        <v>45</v>
      </c>
      <c r="B77" s="18">
        <v>1</v>
      </c>
      <c r="C77" s="18">
        <v>1</v>
      </c>
      <c r="D77" s="18">
        <v>1</v>
      </c>
      <c r="E77" s="18">
        <v>1</v>
      </c>
      <c r="F77" s="18"/>
      <c r="X77" s="34"/>
      <c r="AA77" s="13"/>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3">
        <f>IF((BO76)&gt;$C$8,($C$8),(BO76))</f>
        <v>200</v>
      </c>
      <c r="BP77" s="23">
        <f>SUM(BP$14:BP72)</f>
        <v>298.8738000412173</v>
      </c>
      <c r="BQ77" s="23"/>
      <c r="BR77" s="22"/>
      <c r="BS77" s="22">
        <f>(BR80/2)*$I$5*$B77</f>
        <v>170</v>
      </c>
      <c r="BT77" s="22">
        <f>BS77*($C$4)*$C77</f>
        <v>91.80000000000001</v>
      </c>
      <c r="BU77" s="22">
        <f>BT77*($C$5)*$D77</f>
        <v>61.506000000000014</v>
      </c>
      <c r="BV77" s="22">
        <f aca="true" t="shared" si="63" ref="BV77:CI77">BU77*($C$6)*$E77</f>
        <v>49.20480000000001</v>
      </c>
      <c r="BW77" s="22">
        <f t="shared" si="63"/>
        <v>39.36384000000001</v>
      </c>
      <c r="BX77" s="22">
        <f t="shared" si="63"/>
        <v>31.49107200000001</v>
      </c>
      <c r="BY77" s="22">
        <f t="shared" si="63"/>
        <v>25.19285760000001</v>
      </c>
      <c r="BZ77" s="22">
        <f t="shared" si="63"/>
        <v>20.15428608000001</v>
      </c>
      <c r="CA77" s="22">
        <f t="shared" si="63"/>
        <v>16.123428864000008</v>
      </c>
      <c r="CB77" s="22">
        <f t="shared" si="63"/>
        <v>12.898743091200007</v>
      </c>
      <c r="CC77" s="22">
        <f t="shared" si="63"/>
        <v>10.318994472960007</v>
      </c>
      <c r="CD77" s="22">
        <f t="shared" si="63"/>
        <v>8.255195578368006</v>
      </c>
      <c r="CE77" s="22">
        <f t="shared" si="63"/>
        <v>6.604156462694405</v>
      </c>
      <c r="CF77" s="22">
        <f t="shared" si="63"/>
        <v>5.283325170155525</v>
      </c>
      <c r="CG77" s="22">
        <f t="shared" si="63"/>
        <v>4.22666013612442</v>
      </c>
      <c r="CH77" s="22">
        <f t="shared" si="63"/>
        <v>3.3813281088995364</v>
      </c>
      <c r="CI77" s="22">
        <f t="shared" si="63"/>
        <v>2.7050624871196294</v>
      </c>
      <c r="CJ77" s="22">
        <f>CI77*($C$6)*$E77</f>
        <v>2.1640499896957035</v>
      </c>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row>
    <row r="78" spans="1:126" ht="12.75">
      <c r="A78" s="32">
        <v>46</v>
      </c>
      <c r="B78" s="18">
        <v>1</v>
      </c>
      <c r="C78" s="18">
        <v>1</v>
      </c>
      <c r="D78" s="18">
        <v>1</v>
      </c>
      <c r="E78" s="18">
        <v>1</v>
      </c>
      <c r="F78" s="18"/>
      <c r="X78" s="34"/>
      <c r="AA78" s="13"/>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3">
        <f>IF((BP77)&gt;$C$8,($C$8),(BP77))</f>
        <v>200</v>
      </c>
      <c r="BQ78" s="23">
        <f>SUM(BQ$14:BQ73)</f>
        <v>298.8738000412173</v>
      </c>
      <c r="BR78" s="23"/>
      <c r="BS78" s="22"/>
      <c r="BT78" s="22">
        <f>(BS81/2)*$I$5*$B78</f>
        <v>170</v>
      </c>
      <c r="BU78" s="22">
        <f>BT78*($C$4)*$C78</f>
        <v>91.80000000000001</v>
      </c>
      <c r="BV78" s="22">
        <f>BU78*($C$5)*$D78</f>
        <v>61.506000000000014</v>
      </c>
      <c r="BW78" s="22">
        <f aca="true" t="shared" si="64" ref="BW78:CJ78">BV78*($C$6)*$E78</f>
        <v>49.20480000000001</v>
      </c>
      <c r="BX78" s="22">
        <f t="shared" si="64"/>
        <v>39.36384000000001</v>
      </c>
      <c r="BY78" s="22">
        <f t="shared" si="64"/>
        <v>31.49107200000001</v>
      </c>
      <c r="BZ78" s="22">
        <f t="shared" si="64"/>
        <v>25.19285760000001</v>
      </c>
      <c r="CA78" s="22">
        <f t="shared" si="64"/>
        <v>20.15428608000001</v>
      </c>
      <c r="CB78" s="22">
        <f t="shared" si="64"/>
        <v>16.123428864000008</v>
      </c>
      <c r="CC78" s="22">
        <f t="shared" si="64"/>
        <v>12.898743091200007</v>
      </c>
      <c r="CD78" s="22">
        <f t="shared" si="64"/>
        <v>10.318994472960007</v>
      </c>
      <c r="CE78" s="22">
        <f t="shared" si="64"/>
        <v>8.255195578368006</v>
      </c>
      <c r="CF78" s="22">
        <f t="shared" si="64"/>
        <v>6.604156462694405</v>
      </c>
      <c r="CG78" s="22">
        <f t="shared" si="64"/>
        <v>5.283325170155525</v>
      </c>
      <c r="CH78" s="22">
        <f t="shared" si="64"/>
        <v>4.22666013612442</v>
      </c>
      <c r="CI78" s="22">
        <f t="shared" si="64"/>
        <v>3.3813281088995364</v>
      </c>
      <c r="CJ78" s="22">
        <f t="shared" si="64"/>
        <v>2.7050624871196294</v>
      </c>
      <c r="CK78" s="22">
        <f>CJ78*($C$6)*$E78</f>
        <v>2.1640499896957035</v>
      </c>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row>
    <row r="79" spans="1:126" ht="12.75">
      <c r="A79" s="32">
        <v>47</v>
      </c>
      <c r="B79" s="18">
        <v>1</v>
      </c>
      <c r="C79" s="18">
        <v>1</v>
      </c>
      <c r="D79" s="18">
        <v>1</v>
      </c>
      <c r="E79" s="18">
        <v>1</v>
      </c>
      <c r="F79" s="18"/>
      <c r="X79" s="34"/>
      <c r="AA79" s="13"/>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3">
        <f>IF((BQ78)&gt;$C$8,($C$8),(BQ78))</f>
        <v>200</v>
      </c>
      <c r="BR79" s="23">
        <f>SUM(BR$14:BR74)</f>
        <v>298.8738000412173</v>
      </c>
      <c r="BS79" s="23"/>
      <c r="BT79" s="22"/>
      <c r="BU79" s="22">
        <f>(BT82/2)*$I$5*$B79</f>
        <v>170</v>
      </c>
      <c r="BV79" s="22">
        <f>BU79*($C$4)*$C79</f>
        <v>91.80000000000001</v>
      </c>
      <c r="BW79" s="22">
        <f>BV79*($C$5)*$D79</f>
        <v>61.506000000000014</v>
      </c>
      <c r="BX79" s="22">
        <f aca="true" t="shared" si="65" ref="BX79:CK79">BW79*($C$6)*$E79</f>
        <v>49.20480000000001</v>
      </c>
      <c r="BY79" s="22">
        <f t="shared" si="65"/>
        <v>39.36384000000001</v>
      </c>
      <c r="BZ79" s="22">
        <f t="shared" si="65"/>
        <v>31.49107200000001</v>
      </c>
      <c r="CA79" s="22">
        <f t="shared" si="65"/>
        <v>25.19285760000001</v>
      </c>
      <c r="CB79" s="22">
        <f t="shared" si="65"/>
        <v>20.15428608000001</v>
      </c>
      <c r="CC79" s="22">
        <f t="shared" si="65"/>
        <v>16.123428864000008</v>
      </c>
      <c r="CD79" s="22">
        <f t="shared" si="65"/>
        <v>12.898743091200007</v>
      </c>
      <c r="CE79" s="22">
        <f t="shared" si="65"/>
        <v>10.318994472960007</v>
      </c>
      <c r="CF79" s="22">
        <f t="shared" si="65"/>
        <v>8.255195578368006</v>
      </c>
      <c r="CG79" s="22">
        <f t="shared" si="65"/>
        <v>6.604156462694405</v>
      </c>
      <c r="CH79" s="22">
        <f t="shared" si="65"/>
        <v>5.283325170155525</v>
      </c>
      <c r="CI79" s="22">
        <f t="shared" si="65"/>
        <v>4.22666013612442</v>
      </c>
      <c r="CJ79" s="22">
        <f t="shared" si="65"/>
        <v>3.3813281088995364</v>
      </c>
      <c r="CK79" s="22">
        <f t="shared" si="65"/>
        <v>2.7050624871196294</v>
      </c>
      <c r="CL79" s="22">
        <f>CK79*($C$6)*$E79</f>
        <v>2.1640499896957035</v>
      </c>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row>
    <row r="80" spans="1:126" ht="12.75">
      <c r="A80" s="32">
        <v>48</v>
      </c>
      <c r="B80" s="18">
        <v>1</v>
      </c>
      <c r="C80" s="18">
        <v>1</v>
      </c>
      <c r="D80" s="18">
        <v>1</v>
      </c>
      <c r="E80" s="18">
        <v>1</v>
      </c>
      <c r="F80" s="18"/>
      <c r="X80" s="34"/>
      <c r="AA80" s="13"/>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3">
        <f>IF((BR79)&gt;$C$8,($C$8),(BR79))</f>
        <v>200</v>
      </c>
      <c r="BS80" s="23">
        <f>SUM(BS$14:BS75)</f>
        <v>298.8738000412173</v>
      </c>
      <c r="BT80" s="23"/>
      <c r="BU80" s="22"/>
      <c r="BV80" s="22">
        <f>(BU83/2)*$I$5*$B80</f>
        <v>170</v>
      </c>
      <c r="BW80" s="22">
        <f>BV80*($C$4)*$C80</f>
        <v>91.80000000000001</v>
      </c>
      <c r="BX80" s="22">
        <f>BW80*($C$5)*$D80</f>
        <v>61.506000000000014</v>
      </c>
      <c r="BY80" s="22">
        <f aca="true" t="shared" si="66" ref="BY80:CL80">BX80*($C$6)*$E80</f>
        <v>49.20480000000001</v>
      </c>
      <c r="BZ80" s="22">
        <f t="shared" si="66"/>
        <v>39.36384000000001</v>
      </c>
      <c r="CA80" s="22">
        <f t="shared" si="66"/>
        <v>31.49107200000001</v>
      </c>
      <c r="CB80" s="22">
        <f t="shared" si="66"/>
        <v>25.19285760000001</v>
      </c>
      <c r="CC80" s="22">
        <f t="shared" si="66"/>
        <v>20.15428608000001</v>
      </c>
      <c r="CD80" s="22">
        <f t="shared" si="66"/>
        <v>16.123428864000008</v>
      </c>
      <c r="CE80" s="22">
        <f t="shared" si="66"/>
        <v>12.898743091200007</v>
      </c>
      <c r="CF80" s="22">
        <f t="shared" si="66"/>
        <v>10.318994472960007</v>
      </c>
      <c r="CG80" s="22">
        <f t="shared" si="66"/>
        <v>8.255195578368006</v>
      </c>
      <c r="CH80" s="22">
        <f t="shared" si="66"/>
        <v>6.604156462694405</v>
      </c>
      <c r="CI80" s="22">
        <f t="shared" si="66"/>
        <v>5.283325170155525</v>
      </c>
      <c r="CJ80" s="22">
        <f t="shared" si="66"/>
        <v>4.22666013612442</v>
      </c>
      <c r="CK80" s="22">
        <f t="shared" si="66"/>
        <v>3.3813281088995364</v>
      </c>
      <c r="CL80" s="22">
        <f t="shared" si="66"/>
        <v>2.7050624871196294</v>
      </c>
      <c r="CM80" s="22">
        <f>CL80*($C$6)*$E80</f>
        <v>2.1640499896957035</v>
      </c>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row>
    <row r="81" spans="1:126" ht="12.75">
      <c r="A81" s="32">
        <v>49</v>
      </c>
      <c r="B81" s="18">
        <v>1</v>
      </c>
      <c r="C81" s="18">
        <v>1</v>
      </c>
      <c r="D81" s="18">
        <v>1</v>
      </c>
      <c r="E81" s="18">
        <v>1</v>
      </c>
      <c r="F81" s="18"/>
      <c r="X81" s="34"/>
      <c r="AA81" s="13"/>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3">
        <f>IF((BS80)&gt;$C$8,($C$8),(BS80))</f>
        <v>200</v>
      </c>
      <c r="BT81" s="23">
        <f>SUM(BT$14:BT76)</f>
        <v>298.8738000412173</v>
      </c>
      <c r="BU81" s="23"/>
      <c r="BV81" s="22"/>
      <c r="BW81" s="22">
        <f>(BV84/2)*$I$5*$B81</f>
        <v>170</v>
      </c>
      <c r="BX81" s="22">
        <f>BW81*($C$4)*$C81</f>
        <v>91.80000000000001</v>
      </c>
      <c r="BY81" s="22">
        <f>BX81*($C$5)*$D81</f>
        <v>61.506000000000014</v>
      </c>
      <c r="BZ81" s="22">
        <f aca="true" t="shared" si="67" ref="BZ81:CM81">BY81*($C$6)*$E81</f>
        <v>49.20480000000001</v>
      </c>
      <c r="CA81" s="22">
        <f t="shared" si="67"/>
        <v>39.36384000000001</v>
      </c>
      <c r="CB81" s="22">
        <f t="shared" si="67"/>
        <v>31.49107200000001</v>
      </c>
      <c r="CC81" s="22">
        <f t="shared" si="67"/>
        <v>25.19285760000001</v>
      </c>
      <c r="CD81" s="22">
        <f t="shared" si="67"/>
        <v>20.15428608000001</v>
      </c>
      <c r="CE81" s="22">
        <f t="shared" si="67"/>
        <v>16.123428864000008</v>
      </c>
      <c r="CF81" s="22">
        <f t="shared" si="67"/>
        <v>12.898743091200007</v>
      </c>
      <c r="CG81" s="22">
        <f t="shared" si="67"/>
        <v>10.318994472960007</v>
      </c>
      <c r="CH81" s="22">
        <f t="shared" si="67"/>
        <v>8.255195578368006</v>
      </c>
      <c r="CI81" s="22">
        <f t="shared" si="67"/>
        <v>6.604156462694405</v>
      </c>
      <c r="CJ81" s="22">
        <f t="shared" si="67"/>
        <v>5.283325170155525</v>
      </c>
      <c r="CK81" s="22">
        <f t="shared" si="67"/>
        <v>4.22666013612442</v>
      </c>
      <c r="CL81" s="22">
        <f t="shared" si="67"/>
        <v>3.3813281088995364</v>
      </c>
      <c r="CM81" s="22">
        <f t="shared" si="67"/>
        <v>2.7050624871196294</v>
      </c>
      <c r="CN81" s="22">
        <f>CM81*($C$6)*$E81</f>
        <v>2.1640499896957035</v>
      </c>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row>
    <row r="82" spans="1:126" ht="12.75">
      <c r="A82" s="32">
        <v>50</v>
      </c>
      <c r="B82" s="18">
        <v>1</v>
      </c>
      <c r="C82" s="18">
        <v>1</v>
      </c>
      <c r="D82" s="18">
        <v>1</v>
      </c>
      <c r="E82" s="18">
        <v>1</v>
      </c>
      <c r="F82" s="18"/>
      <c r="X82" s="34"/>
      <c r="AA82" s="13"/>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3">
        <f>IF((BT81)&gt;$C$8,($C$8),(BT81))</f>
        <v>200</v>
      </c>
      <c r="BU82" s="23">
        <f>SUM(BU$14:BU77)</f>
        <v>298.8738000412173</v>
      </c>
      <c r="BV82" s="23"/>
      <c r="BW82" s="22"/>
      <c r="BX82" s="22">
        <f>(BW85/2)*$I$5*$B82</f>
        <v>170</v>
      </c>
      <c r="BY82" s="22">
        <f>BX82*($C$4)*$C82</f>
        <v>91.80000000000001</v>
      </c>
      <c r="BZ82" s="22">
        <f>BY82*($C$5)*$D82</f>
        <v>61.506000000000014</v>
      </c>
      <c r="CA82" s="22">
        <f aca="true" t="shared" si="68" ref="CA82:CN82">BZ82*($C$6)*$E82</f>
        <v>49.20480000000001</v>
      </c>
      <c r="CB82" s="22">
        <f t="shared" si="68"/>
        <v>39.36384000000001</v>
      </c>
      <c r="CC82" s="22">
        <f t="shared" si="68"/>
        <v>31.49107200000001</v>
      </c>
      <c r="CD82" s="22">
        <f t="shared" si="68"/>
        <v>25.19285760000001</v>
      </c>
      <c r="CE82" s="22">
        <f t="shared" si="68"/>
        <v>20.15428608000001</v>
      </c>
      <c r="CF82" s="22">
        <f t="shared" si="68"/>
        <v>16.123428864000008</v>
      </c>
      <c r="CG82" s="22">
        <f t="shared" si="68"/>
        <v>12.898743091200007</v>
      </c>
      <c r="CH82" s="22">
        <f t="shared" si="68"/>
        <v>10.318994472960007</v>
      </c>
      <c r="CI82" s="22">
        <f t="shared" si="68"/>
        <v>8.255195578368006</v>
      </c>
      <c r="CJ82" s="22">
        <f t="shared" si="68"/>
        <v>6.604156462694405</v>
      </c>
      <c r="CK82" s="22">
        <f t="shared" si="68"/>
        <v>5.283325170155525</v>
      </c>
      <c r="CL82" s="22">
        <f t="shared" si="68"/>
        <v>4.22666013612442</v>
      </c>
      <c r="CM82" s="22">
        <f t="shared" si="68"/>
        <v>3.3813281088995364</v>
      </c>
      <c r="CN82" s="22">
        <f t="shared" si="68"/>
        <v>2.7050624871196294</v>
      </c>
      <c r="CO82" s="22">
        <f>CN82*($C$6)*$E82</f>
        <v>2.1640499896957035</v>
      </c>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row>
    <row r="83" spans="1:126" ht="12.75">
      <c r="A83" s="32">
        <v>51</v>
      </c>
      <c r="B83" s="18">
        <v>1</v>
      </c>
      <c r="C83" s="18">
        <v>1</v>
      </c>
      <c r="D83" s="18">
        <v>1</v>
      </c>
      <c r="E83" s="18">
        <v>1</v>
      </c>
      <c r="F83" s="18"/>
      <c r="X83" s="34"/>
      <c r="AA83" s="13"/>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3">
        <f>IF((BU82)&gt;$C$8,($C$8),(BU82))</f>
        <v>200</v>
      </c>
      <c r="BV83" s="23">
        <f>SUM(BV$14:BV78)</f>
        <v>298.8738000412173</v>
      </c>
      <c r="BW83" s="23"/>
      <c r="BX83" s="22"/>
      <c r="BY83" s="22">
        <f>(BX86/2)*$I$5*$B83</f>
        <v>170</v>
      </c>
      <c r="BZ83" s="22">
        <f>BY83*($C$4)*$C83</f>
        <v>91.80000000000001</v>
      </c>
      <c r="CA83" s="22">
        <f>BZ83*($C$5)*$D83</f>
        <v>61.506000000000014</v>
      </c>
      <c r="CB83" s="22">
        <f aca="true" t="shared" si="69" ref="CB83:CO83">CA83*($C$6)*$E83</f>
        <v>49.20480000000001</v>
      </c>
      <c r="CC83" s="22">
        <f t="shared" si="69"/>
        <v>39.36384000000001</v>
      </c>
      <c r="CD83" s="22">
        <f t="shared" si="69"/>
        <v>31.49107200000001</v>
      </c>
      <c r="CE83" s="22">
        <f t="shared" si="69"/>
        <v>25.19285760000001</v>
      </c>
      <c r="CF83" s="22">
        <f t="shared" si="69"/>
        <v>20.15428608000001</v>
      </c>
      <c r="CG83" s="22">
        <f t="shared" si="69"/>
        <v>16.123428864000008</v>
      </c>
      <c r="CH83" s="22">
        <f t="shared" si="69"/>
        <v>12.898743091200007</v>
      </c>
      <c r="CI83" s="22">
        <f t="shared" si="69"/>
        <v>10.318994472960007</v>
      </c>
      <c r="CJ83" s="22">
        <f t="shared" si="69"/>
        <v>8.255195578368006</v>
      </c>
      <c r="CK83" s="22">
        <f t="shared" si="69"/>
        <v>6.604156462694405</v>
      </c>
      <c r="CL83" s="22">
        <f t="shared" si="69"/>
        <v>5.283325170155525</v>
      </c>
      <c r="CM83" s="22">
        <f t="shared" si="69"/>
        <v>4.22666013612442</v>
      </c>
      <c r="CN83" s="22">
        <f t="shared" si="69"/>
        <v>3.3813281088995364</v>
      </c>
      <c r="CO83" s="22">
        <f t="shared" si="69"/>
        <v>2.7050624871196294</v>
      </c>
      <c r="CP83" s="22">
        <f>CO83*($C$6)*$E83</f>
        <v>2.1640499896957035</v>
      </c>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row>
    <row r="84" spans="1:126" ht="12.75">
      <c r="A84" s="32">
        <v>52</v>
      </c>
      <c r="B84" s="18">
        <v>1</v>
      </c>
      <c r="C84" s="18">
        <v>1</v>
      </c>
      <c r="D84" s="18">
        <v>1</v>
      </c>
      <c r="E84" s="18">
        <v>1</v>
      </c>
      <c r="F84" s="18"/>
      <c r="X84" s="34"/>
      <c r="AA84" s="13"/>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3">
        <f>IF((BV83)&gt;$C$8,($C$8),(BV83))</f>
        <v>200</v>
      </c>
      <c r="BW84" s="23">
        <f>SUM(BW$14:BW79)</f>
        <v>298.8738000412173</v>
      </c>
      <c r="BX84" s="23"/>
      <c r="BY84" s="22"/>
      <c r="BZ84" s="22">
        <f>(BY87/2)*$I$5*$B84</f>
        <v>170</v>
      </c>
      <c r="CA84" s="22">
        <f>BZ84*($C$4)*$C84</f>
        <v>91.80000000000001</v>
      </c>
      <c r="CB84" s="22">
        <f>CA84*($C$5)*$D84</f>
        <v>61.506000000000014</v>
      </c>
      <c r="CC84" s="22">
        <f aca="true" t="shared" si="70" ref="CC84:CP84">CB84*($C$6)*$E84</f>
        <v>49.20480000000001</v>
      </c>
      <c r="CD84" s="22">
        <f t="shared" si="70"/>
        <v>39.36384000000001</v>
      </c>
      <c r="CE84" s="22">
        <f t="shared" si="70"/>
        <v>31.49107200000001</v>
      </c>
      <c r="CF84" s="22">
        <f t="shared" si="70"/>
        <v>25.19285760000001</v>
      </c>
      <c r="CG84" s="22">
        <f t="shared" si="70"/>
        <v>20.15428608000001</v>
      </c>
      <c r="CH84" s="22">
        <f t="shared" si="70"/>
        <v>16.123428864000008</v>
      </c>
      <c r="CI84" s="22">
        <f t="shared" si="70"/>
        <v>12.898743091200007</v>
      </c>
      <c r="CJ84" s="22">
        <f t="shared" si="70"/>
        <v>10.318994472960007</v>
      </c>
      <c r="CK84" s="22">
        <f t="shared" si="70"/>
        <v>8.255195578368006</v>
      </c>
      <c r="CL84" s="22">
        <f t="shared" si="70"/>
        <v>6.604156462694405</v>
      </c>
      <c r="CM84" s="22">
        <f t="shared" si="70"/>
        <v>5.283325170155525</v>
      </c>
      <c r="CN84" s="22">
        <f t="shared" si="70"/>
        <v>4.22666013612442</v>
      </c>
      <c r="CO84" s="22">
        <f t="shared" si="70"/>
        <v>3.3813281088995364</v>
      </c>
      <c r="CP84" s="22">
        <f t="shared" si="70"/>
        <v>2.7050624871196294</v>
      </c>
      <c r="CQ84" s="22">
        <f>CP84*($C$6)*$E84</f>
        <v>2.1640499896957035</v>
      </c>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row>
    <row r="85" spans="1:126" ht="12.75">
      <c r="A85" s="32">
        <v>53</v>
      </c>
      <c r="B85" s="18">
        <v>1</v>
      </c>
      <c r="C85" s="18">
        <v>1</v>
      </c>
      <c r="D85" s="18">
        <v>1</v>
      </c>
      <c r="E85" s="18">
        <v>1</v>
      </c>
      <c r="F85" s="18"/>
      <c r="X85" s="34"/>
      <c r="AA85" s="13"/>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3">
        <f>IF((BW84)&gt;$C$8,($C$8),(BW84))</f>
        <v>200</v>
      </c>
      <c r="BX85" s="23">
        <f>SUM(BX$14:BX80)</f>
        <v>298.8738000412173</v>
      </c>
      <c r="BY85" s="23"/>
      <c r="BZ85" s="22"/>
      <c r="CA85" s="22">
        <f>(BZ88/2)*$I$5*$B85</f>
        <v>170</v>
      </c>
      <c r="CB85" s="22">
        <f>CA85*($C$4)*$C85</f>
        <v>91.80000000000001</v>
      </c>
      <c r="CC85" s="22">
        <f>CB85*($C$5)*$D85</f>
        <v>61.506000000000014</v>
      </c>
      <c r="CD85" s="22">
        <f aca="true" t="shared" si="71" ref="CD85:CQ85">CC85*($C$6)*$E85</f>
        <v>49.20480000000001</v>
      </c>
      <c r="CE85" s="22">
        <f t="shared" si="71"/>
        <v>39.36384000000001</v>
      </c>
      <c r="CF85" s="22">
        <f t="shared" si="71"/>
        <v>31.49107200000001</v>
      </c>
      <c r="CG85" s="22">
        <f t="shared" si="71"/>
        <v>25.19285760000001</v>
      </c>
      <c r="CH85" s="22">
        <f t="shared" si="71"/>
        <v>20.15428608000001</v>
      </c>
      <c r="CI85" s="22">
        <f t="shared" si="71"/>
        <v>16.123428864000008</v>
      </c>
      <c r="CJ85" s="22">
        <f t="shared" si="71"/>
        <v>12.898743091200007</v>
      </c>
      <c r="CK85" s="22">
        <f t="shared" si="71"/>
        <v>10.318994472960007</v>
      </c>
      <c r="CL85" s="22">
        <f t="shared" si="71"/>
        <v>8.255195578368006</v>
      </c>
      <c r="CM85" s="22">
        <f t="shared" si="71"/>
        <v>6.604156462694405</v>
      </c>
      <c r="CN85" s="22">
        <f t="shared" si="71"/>
        <v>5.283325170155525</v>
      </c>
      <c r="CO85" s="22">
        <f t="shared" si="71"/>
        <v>4.22666013612442</v>
      </c>
      <c r="CP85" s="22">
        <f t="shared" si="71"/>
        <v>3.3813281088995364</v>
      </c>
      <c r="CQ85" s="22">
        <f t="shared" si="71"/>
        <v>2.7050624871196294</v>
      </c>
      <c r="CR85" s="22">
        <f>CQ85*($C$6)*$E85</f>
        <v>2.1640499896957035</v>
      </c>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row>
    <row r="86" spans="1:126" ht="12.75">
      <c r="A86" s="32">
        <v>54</v>
      </c>
      <c r="B86" s="18">
        <v>1</v>
      </c>
      <c r="C86" s="18">
        <v>1</v>
      </c>
      <c r="D86" s="18">
        <v>1</v>
      </c>
      <c r="E86" s="18">
        <v>1</v>
      </c>
      <c r="F86" s="18"/>
      <c r="X86" s="34"/>
      <c r="AA86" s="13"/>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3">
        <f>IF((BX85)&gt;$C$8,($C$8),(BX85))</f>
        <v>200</v>
      </c>
      <c r="BY86" s="23">
        <f>SUM(BY$14:BY81)</f>
        <v>298.8738000412173</v>
      </c>
      <c r="BZ86" s="23"/>
      <c r="CA86" s="22"/>
      <c r="CB86" s="22">
        <f>(CA89/2)*$I$5*$B86</f>
        <v>170</v>
      </c>
      <c r="CC86" s="22">
        <f>CB86*($C$4)*$C86</f>
        <v>91.80000000000001</v>
      </c>
      <c r="CD86" s="22">
        <f>CC86*($C$5)*$D86</f>
        <v>61.506000000000014</v>
      </c>
      <c r="CE86" s="22">
        <f aca="true" t="shared" si="72" ref="CE86:CR86">CD86*($C$6)*$E86</f>
        <v>49.20480000000001</v>
      </c>
      <c r="CF86" s="22">
        <f t="shared" si="72"/>
        <v>39.36384000000001</v>
      </c>
      <c r="CG86" s="22">
        <f t="shared" si="72"/>
        <v>31.49107200000001</v>
      </c>
      <c r="CH86" s="22">
        <f t="shared" si="72"/>
        <v>25.19285760000001</v>
      </c>
      <c r="CI86" s="22">
        <f t="shared" si="72"/>
        <v>20.15428608000001</v>
      </c>
      <c r="CJ86" s="22">
        <f t="shared" si="72"/>
        <v>16.123428864000008</v>
      </c>
      <c r="CK86" s="22">
        <f t="shared" si="72"/>
        <v>12.898743091200007</v>
      </c>
      <c r="CL86" s="22">
        <f t="shared" si="72"/>
        <v>10.318994472960007</v>
      </c>
      <c r="CM86" s="22">
        <f t="shared" si="72"/>
        <v>8.255195578368006</v>
      </c>
      <c r="CN86" s="22">
        <f t="shared" si="72"/>
        <v>6.604156462694405</v>
      </c>
      <c r="CO86" s="22">
        <f t="shared" si="72"/>
        <v>5.283325170155525</v>
      </c>
      <c r="CP86" s="22">
        <f t="shared" si="72"/>
        <v>4.22666013612442</v>
      </c>
      <c r="CQ86" s="22">
        <f t="shared" si="72"/>
        <v>3.3813281088995364</v>
      </c>
      <c r="CR86" s="22">
        <f t="shared" si="72"/>
        <v>2.7050624871196294</v>
      </c>
      <c r="CS86" s="22">
        <f>CR86*($C$6)*$E86</f>
        <v>2.1640499896957035</v>
      </c>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row>
    <row r="87" spans="1:126" ht="12.75">
      <c r="A87" s="32">
        <v>55</v>
      </c>
      <c r="B87" s="18">
        <v>1</v>
      </c>
      <c r="C87" s="18">
        <v>1</v>
      </c>
      <c r="D87" s="18">
        <v>1</v>
      </c>
      <c r="E87" s="18">
        <v>1</v>
      </c>
      <c r="F87" s="18"/>
      <c r="V87" s="34"/>
      <c r="W87" s="34"/>
      <c r="X87" s="34"/>
      <c r="AA87" s="13"/>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3">
        <f>IF((BY86)&gt;$C$8,($C$8),(BY86))</f>
        <v>200</v>
      </c>
      <c r="BZ87" s="23">
        <f>SUM(BZ$14:BZ82)</f>
        <v>298.8738000412173</v>
      </c>
      <c r="CA87" s="23"/>
      <c r="CB87" s="22"/>
      <c r="CC87" s="22">
        <f>(CB90/2)*$I$5*$B87</f>
        <v>170</v>
      </c>
      <c r="CD87" s="22">
        <f>CC87*($C$4)*$C87</f>
        <v>91.80000000000001</v>
      </c>
      <c r="CE87" s="22">
        <f>CD87*($C$5)*$D87</f>
        <v>61.506000000000014</v>
      </c>
      <c r="CF87" s="22">
        <f aca="true" t="shared" si="73" ref="CF87:CS87">CE87*($C$6)*$E87</f>
        <v>49.20480000000001</v>
      </c>
      <c r="CG87" s="22">
        <f t="shared" si="73"/>
        <v>39.36384000000001</v>
      </c>
      <c r="CH87" s="22">
        <f t="shared" si="73"/>
        <v>31.49107200000001</v>
      </c>
      <c r="CI87" s="22">
        <f t="shared" si="73"/>
        <v>25.19285760000001</v>
      </c>
      <c r="CJ87" s="22">
        <f t="shared" si="73"/>
        <v>20.15428608000001</v>
      </c>
      <c r="CK87" s="22">
        <f t="shared" si="73"/>
        <v>16.123428864000008</v>
      </c>
      <c r="CL87" s="22">
        <f t="shared" si="73"/>
        <v>12.898743091200007</v>
      </c>
      <c r="CM87" s="22">
        <f t="shared" si="73"/>
        <v>10.318994472960007</v>
      </c>
      <c r="CN87" s="22">
        <f t="shared" si="73"/>
        <v>8.255195578368006</v>
      </c>
      <c r="CO87" s="22">
        <f t="shared" si="73"/>
        <v>6.604156462694405</v>
      </c>
      <c r="CP87" s="22">
        <f t="shared" si="73"/>
        <v>5.283325170155525</v>
      </c>
      <c r="CQ87" s="22">
        <f t="shared" si="73"/>
        <v>4.22666013612442</v>
      </c>
      <c r="CR87" s="22">
        <f t="shared" si="73"/>
        <v>3.3813281088995364</v>
      </c>
      <c r="CS87" s="22">
        <f t="shared" si="73"/>
        <v>2.7050624871196294</v>
      </c>
      <c r="CT87" s="22">
        <f>CS87*($C$6)*$E87</f>
        <v>2.1640499896957035</v>
      </c>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row>
    <row r="88" spans="1:126" ht="12.75">
      <c r="A88" s="32">
        <v>56</v>
      </c>
      <c r="B88" s="18">
        <v>1</v>
      </c>
      <c r="C88" s="18">
        <v>1</v>
      </c>
      <c r="D88" s="18">
        <v>1</v>
      </c>
      <c r="E88" s="18">
        <v>1</v>
      </c>
      <c r="F88" s="18"/>
      <c r="X88" s="34"/>
      <c r="AA88" s="13"/>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3">
        <f>IF((BZ87)&gt;$C$8,($C$8),(BZ87))</f>
        <v>200</v>
      </c>
      <c r="CA88" s="23">
        <f>SUM(CA$14:CA83)</f>
        <v>298.8738000412173</v>
      </c>
      <c r="CB88" s="23"/>
      <c r="CC88" s="22"/>
      <c r="CD88" s="22">
        <f>(CC91/2)*$I$5*$B88</f>
        <v>170</v>
      </c>
      <c r="CE88" s="22">
        <f>CD88*($C$4)*$C88</f>
        <v>91.80000000000001</v>
      </c>
      <c r="CF88" s="22">
        <f>CE88*($C$5)*$D88</f>
        <v>61.506000000000014</v>
      </c>
      <c r="CG88" s="22">
        <f aca="true" t="shared" si="74" ref="CG88:CT88">CF88*($C$6)*$E88</f>
        <v>49.20480000000001</v>
      </c>
      <c r="CH88" s="22">
        <f t="shared" si="74"/>
        <v>39.36384000000001</v>
      </c>
      <c r="CI88" s="22">
        <f t="shared" si="74"/>
        <v>31.49107200000001</v>
      </c>
      <c r="CJ88" s="22">
        <f t="shared" si="74"/>
        <v>25.19285760000001</v>
      </c>
      <c r="CK88" s="22">
        <f t="shared" si="74"/>
        <v>20.15428608000001</v>
      </c>
      <c r="CL88" s="22">
        <f t="shared" si="74"/>
        <v>16.123428864000008</v>
      </c>
      <c r="CM88" s="22">
        <f t="shared" si="74"/>
        <v>12.898743091200007</v>
      </c>
      <c r="CN88" s="22">
        <f t="shared" si="74"/>
        <v>10.318994472960007</v>
      </c>
      <c r="CO88" s="22">
        <f t="shared" si="74"/>
        <v>8.255195578368006</v>
      </c>
      <c r="CP88" s="22">
        <f t="shared" si="74"/>
        <v>6.604156462694405</v>
      </c>
      <c r="CQ88" s="22">
        <f t="shared" si="74"/>
        <v>5.283325170155525</v>
      </c>
      <c r="CR88" s="22">
        <f t="shared" si="74"/>
        <v>4.22666013612442</v>
      </c>
      <c r="CS88" s="22">
        <f t="shared" si="74"/>
        <v>3.3813281088995364</v>
      </c>
      <c r="CT88" s="22">
        <f t="shared" si="74"/>
        <v>2.7050624871196294</v>
      </c>
      <c r="CU88" s="22">
        <f>CT88*($C$6)*$E88</f>
        <v>2.1640499896957035</v>
      </c>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row>
    <row r="89" spans="1:126" ht="12.75">
      <c r="A89" s="32">
        <v>57</v>
      </c>
      <c r="B89" s="18">
        <v>1</v>
      </c>
      <c r="C89" s="18">
        <v>1</v>
      </c>
      <c r="D89" s="18">
        <v>1</v>
      </c>
      <c r="E89" s="18">
        <v>1</v>
      </c>
      <c r="F89" s="18"/>
      <c r="X89" s="34"/>
      <c r="AA89" s="13"/>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3">
        <f>IF((CA88)&gt;$C$8,($C$8),(CA88))</f>
        <v>200</v>
      </c>
      <c r="CB89" s="23">
        <f>SUM(CB$14:CB84)</f>
        <v>298.8738000412173</v>
      </c>
      <c r="CC89" s="23"/>
      <c r="CD89" s="22"/>
      <c r="CE89" s="22">
        <f>(CD92/2)*$I$5*$B89</f>
        <v>170</v>
      </c>
      <c r="CF89" s="22">
        <f>CE89*($C$4)*$C89</f>
        <v>91.80000000000001</v>
      </c>
      <c r="CG89" s="22">
        <f>CF89*($C$5)*$D89</f>
        <v>61.506000000000014</v>
      </c>
      <c r="CH89" s="22">
        <f aca="true" t="shared" si="75" ref="CH89:CU89">CG89*($C$6)*$E89</f>
        <v>49.20480000000001</v>
      </c>
      <c r="CI89" s="22">
        <f t="shared" si="75"/>
        <v>39.36384000000001</v>
      </c>
      <c r="CJ89" s="22">
        <f t="shared" si="75"/>
        <v>31.49107200000001</v>
      </c>
      <c r="CK89" s="22">
        <f t="shared" si="75"/>
        <v>25.19285760000001</v>
      </c>
      <c r="CL89" s="22">
        <f t="shared" si="75"/>
        <v>20.15428608000001</v>
      </c>
      <c r="CM89" s="22">
        <f t="shared" si="75"/>
        <v>16.123428864000008</v>
      </c>
      <c r="CN89" s="22">
        <f t="shared" si="75"/>
        <v>12.898743091200007</v>
      </c>
      <c r="CO89" s="22">
        <f t="shared" si="75"/>
        <v>10.318994472960007</v>
      </c>
      <c r="CP89" s="22">
        <f t="shared" si="75"/>
        <v>8.255195578368006</v>
      </c>
      <c r="CQ89" s="22">
        <f t="shared" si="75"/>
        <v>6.604156462694405</v>
      </c>
      <c r="CR89" s="22">
        <f t="shared" si="75"/>
        <v>5.283325170155525</v>
      </c>
      <c r="CS89" s="22">
        <f t="shared" si="75"/>
        <v>4.22666013612442</v>
      </c>
      <c r="CT89" s="22">
        <f t="shared" si="75"/>
        <v>3.3813281088995364</v>
      </c>
      <c r="CU89" s="22">
        <f t="shared" si="75"/>
        <v>2.7050624871196294</v>
      </c>
      <c r="CV89" s="22">
        <f>CU89*($C$6)*$E89</f>
        <v>2.1640499896957035</v>
      </c>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row>
    <row r="90" spans="1:126" ht="12.75">
      <c r="A90" s="32">
        <v>58</v>
      </c>
      <c r="B90" s="18">
        <v>1</v>
      </c>
      <c r="C90" s="18">
        <v>1</v>
      </c>
      <c r="D90" s="18">
        <v>1</v>
      </c>
      <c r="E90" s="18">
        <v>1</v>
      </c>
      <c r="F90" s="18"/>
      <c r="X90" s="34"/>
      <c r="AA90" s="13"/>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3">
        <f>IF((CB89)&gt;$C$8,($C$8),(CB89))</f>
        <v>200</v>
      </c>
      <c r="CC90" s="23">
        <f>SUM(CC$14:CC85)</f>
        <v>298.8738000412173</v>
      </c>
      <c r="CD90" s="23"/>
      <c r="CE90" s="22"/>
      <c r="CF90" s="22">
        <f>(CE93/2)*$I$5*$B90</f>
        <v>170</v>
      </c>
      <c r="CG90" s="22">
        <f>CF90*($C$4)*$C90</f>
        <v>91.80000000000001</v>
      </c>
      <c r="CH90" s="22">
        <f>CG90*($C$5)*$D90</f>
        <v>61.506000000000014</v>
      </c>
      <c r="CI90" s="22">
        <f aca="true" t="shared" si="76" ref="CI90:CV90">CH90*($C$6)*$E90</f>
        <v>49.20480000000001</v>
      </c>
      <c r="CJ90" s="22">
        <f t="shared" si="76"/>
        <v>39.36384000000001</v>
      </c>
      <c r="CK90" s="22">
        <f t="shared" si="76"/>
        <v>31.49107200000001</v>
      </c>
      <c r="CL90" s="22">
        <f t="shared" si="76"/>
        <v>25.19285760000001</v>
      </c>
      <c r="CM90" s="22">
        <f t="shared" si="76"/>
        <v>20.15428608000001</v>
      </c>
      <c r="CN90" s="22">
        <f t="shared" si="76"/>
        <v>16.123428864000008</v>
      </c>
      <c r="CO90" s="22">
        <f t="shared" si="76"/>
        <v>12.898743091200007</v>
      </c>
      <c r="CP90" s="22">
        <f t="shared" si="76"/>
        <v>10.318994472960007</v>
      </c>
      <c r="CQ90" s="22">
        <f t="shared" si="76"/>
        <v>8.255195578368006</v>
      </c>
      <c r="CR90" s="22">
        <f t="shared" si="76"/>
        <v>6.604156462694405</v>
      </c>
      <c r="CS90" s="22">
        <f t="shared" si="76"/>
        <v>5.283325170155525</v>
      </c>
      <c r="CT90" s="22">
        <f t="shared" si="76"/>
        <v>4.22666013612442</v>
      </c>
      <c r="CU90" s="22">
        <f t="shared" si="76"/>
        <v>3.3813281088995364</v>
      </c>
      <c r="CV90" s="22">
        <f t="shared" si="76"/>
        <v>2.7050624871196294</v>
      </c>
      <c r="CW90" s="22">
        <f>CV90*($C$6)*$E90</f>
        <v>2.1640499896957035</v>
      </c>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row>
    <row r="91" spans="1:126" ht="12.75">
      <c r="A91" s="32">
        <v>59</v>
      </c>
      <c r="B91" s="18">
        <v>1</v>
      </c>
      <c r="C91" s="18">
        <v>1</v>
      </c>
      <c r="D91" s="18">
        <v>1</v>
      </c>
      <c r="E91" s="18">
        <v>1</v>
      </c>
      <c r="F91" s="18"/>
      <c r="X91" s="34"/>
      <c r="AA91" s="13"/>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3">
        <f>IF((CC90)&gt;$C$8,($C$8),(CC90))</f>
        <v>200</v>
      </c>
      <c r="CD91" s="23">
        <f>SUM(CD$14:CD86)</f>
        <v>298.8738000412173</v>
      </c>
      <c r="CE91" s="23"/>
      <c r="CF91" s="22"/>
      <c r="CG91" s="22">
        <f>(CF94/2)*$I$5*$B91</f>
        <v>170</v>
      </c>
      <c r="CH91" s="22">
        <f>CG91*($C$4)*$C91</f>
        <v>91.80000000000001</v>
      </c>
      <c r="CI91" s="22">
        <f>CH91*($C$5)*$D91</f>
        <v>61.506000000000014</v>
      </c>
      <c r="CJ91" s="22">
        <f aca="true" t="shared" si="77" ref="CJ91:CW91">CI91*($C$6)*$E91</f>
        <v>49.20480000000001</v>
      </c>
      <c r="CK91" s="22">
        <f t="shared" si="77"/>
        <v>39.36384000000001</v>
      </c>
      <c r="CL91" s="22">
        <f t="shared" si="77"/>
        <v>31.49107200000001</v>
      </c>
      <c r="CM91" s="22">
        <f t="shared" si="77"/>
        <v>25.19285760000001</v>
      </c>
      <c r="CN91" s="22">
        <f t="shared" si="77"/>
        <v>20.15428608000001</v>
      </c>
      <c r="CO91" s="22">
        <f t="shared" si="77"/>
        <v>16.123428864000008</v>
      </c>
      <c r="CP91" s="22">
        <f t="shared" si="77"/>
        <v>12.898743091200007</v>
      </c>
      <c r="CQ91" s="22">
        <f t="shared" si="77"/>
        <v>10.318994472960007</v>
      </c>
      <c r="CR91" s="22">
        <f t="shared" si="77"/>
        <v>8.255195578368006</v>
      </c>
      <c r="CS91" s="22">
        <f t="shared" si="77"/>
        <v>6.604156462694405</v>
      </c>
      <c r="CT91" s="22">
        <f t="shared" si="77"/>
        <v>5.283325170155525</v>
      </c>
      <c r="CU91" s="22">
        <f t="shared" si="77"/>
        <v>4.22666013612442</v>
      </c>
      <c r="CV91" s="22">
        <f t="shared" si="77"/>
        <v>3.3813281088995364</v>
      </c>
      <c r="CW91" s="22">
        <f t="shared" si="77"/>
        <v>2.7050624871196294</v>
      </c>
      <c r="CX91" s="22">
        <f>CW91*($C$6)*$E91</f>
        <v>2.1640499896957035</v>
      </c>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row>
    <row r="92" spans="1:126" ht="12.75">
      <c r="A92" s="32">
        <v>60</v>
      </c>
      <c r="B92" s="18">
        <v>1</v>
      </c>
      <c r="C92" s="18">
        <v>1</v>
      </c>
      <c r="D92" s="18">
        <v>1</v>
      </c>
      <c r="E92" s="18">
        <v>1</v>
      </c>
      <c r="F92" s="18"/>
      <c r="X92" s="34"/>
      <c r="AA92" s="13"/>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3">
        <f>IF((CD91)&gt;$C$8,($C$8),(CD91))</f>
        <v>200</v>
      </c>
      <c r="CE92" s="23">
        <f>SUM(CE$14:CE87)</f>
        <v>298.8738000412173</v>
      </c>
      <c r="CF92" s="23"/>
      <c r="CG92" s="22"/>
      <c r="CH92" s="22">
        <f>(CG95/2)*$I$5*$B92</f>
        <v>170</v>
      </c>
      <c r="CI92" s="22">
        <f>CH92*($C$4)*$C92</f>
        <v>91.80000000000001</v>
      </c>
      <c r="CJ92" s="22">
        <f>CI92*($C$5)*$D92</f>
        <v>61.506000000000014</v>
      </c>
      <c r="CK92" s="22">
        <f aca="true" t="shared" si="78" ref="CK92:CX92">CJ92*($C$6)*$E92</f>
        <v>49.20480000000001</v>
      </c>
      <c r="CL92" s="22">
        <f t="shared" si="78"/>
        <v>39.36384000000001</v>
      </c>
      <c r="CM92" s="22">
        <f t="shared" si="78"/>
        <v>31.49107200000001</v>
      </c>
      <c r="CN92" s="22">
        <f t="shared" si="78"/>
        <v>25.19285760000001</v>
      </c>
      <c r="CO92" s="22">
        <f t="shared" si="78"/>
        <v>20.15428608000001</v>
      </c>
      <c r="CP92" s="22">
        <f t="shared" si="78"/>
        <v>16.123428864000008</v>
      </c>
      <c r="CQ92" s="22">
        <f t="shared" si="78"/>
        <v>12.898743091200007</v>
      </c>
      <c r="CR92" s="22">
        <f t="shared" si="78"/>
        <v>10.318994472960007</v>
      </c>
      <c r="CS92" s="22">
        <f t="shared" si="78"/>
        <v>8.255195578368006</v>
      </c>
      <c r="CT92" s="22">
        <f t="shared" si="78"/>
        <v>6.604156462694405</v>
      </c>
      <c r="CU92" s="22">
        <f t="shared" si="78"/>
        <v>5.283325170155525</v>
      </c>
      <c r="CV92" s="22">
        <f t="shared" si="78"/>
        <v>4.22666013612442</v>
      </c>
      <c r="CW92" s="22">
        <f t="shared" si="78"/>
        <v>3.3813281088995364</v>
      </c>
      <c r="CX92" s="22">
        <f t="shared" si="78"/>
        <v>2.7050624871196294</v>
      </c>
      <c r="CY92" s="22">
        <f>CX92*($C$6)*$E92</f>
        <v>2.1640499896957035</v>
      </c>
      <c r="CZ92" s="22"/>
      <c r="DA92" s="22"/>
      <c r="DB92" s="22"/>
      <c r="DC92" s="22"/>
      <c r="DD92" s="22"/>
      <c r="DE92" s="22"/>
      <c r="DF92" s="22"/>
      <c r="DG92" s="22"/>
      <c r="DH92" s="22"/>
      <c r="DI92" s="22"/>
      <c r="DJ92" s="22"/>
      <c r="DK92" s="22"/>
      <c r="DL92" s="22"/>
      <c r="DM92" s="22"/>
      <c r="DN92" s="22"/>
      <c r="DO92" s="22"/>
      <c r="DP92" s="22"/>
      <c r="DQ92" s="22"/>
      <c r="DR92" s="22"/>
      <c r="DS92" s="22"/>
      <c r="DT92" s="22"/>
      <c r="DU92" s="22"/>
      <c r="DV92" s="22"/>
    </row>
    <row r="93" spans="1:126" ht="12.75">
      <c r="A93" s="32">
        <v>61</v>
      </c>
      <c r="B93" s="18">
        <v>1</v>
      </c>
      <c r="C93" s="18">
        <v>1</v>
      </c>
      <c r="D93" s="18">
        <v>1</v>
      </c>
      <c r="E93" s="18">
        <v>1</v>
      </c>
      <c r="F93" s="18"/>
      <c r="X93" s="34"/>
      <c r="AA93" s="13"/>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3">
        <f>IF((CE92)&gt;$C$8,($C$8),(CE92))</f>
        <v>200</v>
      </c>
      <c r="CF93" s="23">
        <f>SUM(CF$14:CF88)</f>
        <v>298.8738000412173</v>
      </c>
      <c r="CG93" s="23"/>
      <c r="CH93" s="22"/>
      <c r="CI93" s="22">
        <f>(CH96/2)*$I$5*$B93</f>
        <v>170</v>
      </c>
      <c r="CJ93" s="22">
        <f>CI93*($C$4)*$C93</f>
        <v>91.80000000000001</v>
      </c>
      <c r="CK93" s="22">
        <f>CJ93*($C$5)*$D93</f>
        <v>61.506000000000014</v>
      </c>
      <c r="CL93" s="22">
        <f aca="true" t="shared" si="79" ref="CL93:CY93">CK93*($C$6)*$E93</f>
        <v>49.20480000000001</v>
      </c>
      <c r="CM93" s="22">
        <f t="shared" si="79"/>
        <v>39.36384000000001</v>
      </c>
      <c r="CN93" s="22">
        <f t="shared" si="79"/>
        <v>31.49107200000001</v>
      </c>
      <c r="CO93" s="22">
        <f t="shared" si="79"/>
        <v>25.19285760000001</v>
      </c>
      <c r="CP93" s="22">
        <f t="shared" si="79"/>
        <v>20.15428608000001</v>
      </c>
      <c r="CQ93" s="22">
        <f t="shared" si="79"/>
        <v>16.123428864000008</v>
      </c>
      <c r="CR93" s="22">
        <f t="shared" si="79"/>
        <v>12.898743091200007</v>
      </c>
      <c r="CS93" s="22">
        <f t="shared" si="79"/>
        <v>10.318994472960007</v>
      </c>
      <c r="CT93" s="22">
        <f t="shared" si="79"/>
        <v>8.255195578368006</v>
      </c>
      <c r="CU93" s="22">
        <f t="shared" si="79"/>
        <v>6.604156462694405</v>
      </c>
      <c r="CV93" s="22">
        <f t="shared" si="79"/>
        <v>5.283325170155525</v>
      </c>
      <c r="CW93" s="22">
        <f t="shared" si="79"/>
        <v>4.22666013612442</v>
      </c>
      <c r="CX93" s="22">
        <f t="shared" si="79"/>
        <v>3.3813281088995364</v>
      </c>
      <c r="CY93" s="22">
        <f t="shared" si="79"/>
        <v>2.7050624871196294</v>
      </c>
      <c r="CZ93" s="22">
        <f>CY93*($C$6)*$E93</f>
        <v>2.1640499896957035</v>
      </c>
      <c r="DA93" s="22"/>
      <c r="DB93" s="22"/>
      <c r="DC93" s="22"/>
      <c r="DD93" s="22"/>
      <c r="DE93" s="22"/>
      <c r="DF93" s="22"/>
      <c r="DG93" s="22"/>
      <c r="DH93" s="22"/>
      <c r="DI93" s="22"/>
      <c r="DJ93" s="22"/>
      <c r="DK93" s="22"/>
      <c r="DL93" s="22"/>
      <c r="DM93" s="22"/>
      <c r="DN93" s="22"/>
      <c r="DO93" s="22"/>
      <c r="DP93" s="22"/>
      <c r="DQ93" s="22"/>
      <c r="DR93" s="22"/>
      <c r="DS93" s="22"/>
      <c r="DT93" s="22"/>
      <c r="DU93" s="22"/>
      <c r="DV93" s="22"/>
    </row>
    <row r="94" spans="1:126" ht="12.75">
      <c r="A94" s="32">
        <v>62</v>
      </c>
      <c r="B94" s="18">
        <v>1</v>
      </c>
      <c r="C94" s="18">
        <v>1</v>
      </c>
      <c r="D94" s="18">
        <v>1</v>
      </c>
      <c r="E94" s="18">
        <v>1</v>
      </c>
      <c r="F94" s="18"/>
      <c r="X94" s="34"/>
      <c r="AA94" s="13"/>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3">
        <f>IF((CF93)&gt;$C$8,($C$8),(CF93))</f>
        <v>200</v>
      </c>
      <c r="CG94" s="23">
        <f>SUM(CG$14:CG89)</f>
        <v>298.8738000412173</v>
      </c>
      <c r="CH94" s="23"/>
      <c r="CI94" s="22"/>
      <c r="CJ94" s="22">
        <f>(CI97/2)*$I$5*$B94</f>
        <v>170</v>
      </c>
      <c r="CK94" s="22">
        <f>CJ94*($C$4)*$C94</f>
        <v>91.80000000000001</v>
      </c>
      <c r="CL94" s="22">
        <f>CK94*($C$5)*$D94</f>
        <v>61.506000000000014</v>
      </c>
      <c r="CM94" s="22">
        <f aca="true" t="shared" si="80" ref="CM94:CZ94">CL94*($C$6)*$E94</f>
        <v>49.20480000000001</v>
      </c>
      <c r="CN94" s="22">
        <f t="shared" si="80"/>
        <v>39.36384000000001</v>
      </c>
      <c r="CO94" s="22">
        <f t="shared" si="80"/>
        <v>31.49107200000001</v>
      </c>
      <c r="CP94" s="22">
        <f t="shared" si="80"/>
        <v>25.19285760000001</v>
      </c>
      <c r="CQ94" s="22">
        <f t="shared" si="80"/>
        <v>20.15428608000001</v>
      </c>
      <c r="CR94" s="22">
        <f t="shared" si="80"/>
        <v>16.123428864000008</v>
      </c>
      <c r="CS94" s="22">
        <f t="shared" si="80"/>
        <v>12.898743091200007</v>
      </c>
      <c r="CT94" s="22">
        <f t="shared" si="80"/>
        <v>10.318994472960007</v>
      </c>
      <c r="CU94" s="22">
        <f t="shared" si="80"/>
        <v>8.255195578368006</v>
      </c>
      <c r="CV94" s="22">
        <f t="shared" si="80"/>
        <v>6.604156462694405</v>
      </c>
      <c r="CW94" s="22">
        <f t="shared" si="80"/>
        <v>5.283325170155525</v>
      </c>
      <c r="CX94" s="22">
        <f t="shared" si="80"/>
        <v>4.22666013612442</v>
      </c>
      <c r="CY94" s="22">
        <f t="shared" si="80"/>
        <v>3.3813281088995364</v>
      </c>
      <c r="CZ94" s="22">
        <f t="shared" si="80"/>
        <v>2.7050624871196294</v>
      </c>
      <c r="DA94" s="22">
        <f>CZ94*($C$6)*$E94</f>
        <v>2.1640499896957035</v>
      </c>
      <c r="DB94" s="22"/>
      <c r="DC94" s="22"/>
      <c r="DD94" s="22"/>
      <c r="DE94" s="22"/>
      <c r="DF94" s="22"/>
      <c r="DG94" s="22"/>
      <c r="DH94" s="22"/>
      <c r="DI94" s="22"/>
      <c r="DJ94" s="22"/>
      <c r="DK94" s="22"/>
      <c r="DL94" s="22"/>
      <c r="DM94" s="22"/>
      <c r="DN94" s="22"/>
      <c r="DO94" s="22"/>
      <c r="DP94" s="22"/>
      <c r="DQ94" s="22"/>
      <c r="DR94" s="22"/>
      <c r="DS94" s="22"/>
      <c r="DT94" s="22"/>
      <c r="DU94" s="22"/>
      <c r="DV94" s="22"/>
    </row>
    <row r="95" spans="1:126" ht="12.75">
      <c r="A95" s="32">
        <v>63</v>
      </c>
      <c r="B95" s="18">
        <v>1</v>
      </c>
      <c r="C95" s="18">
        <v>1</v>
      </c>
      <c r="D95" s="18">
        <v>1</v>
      </c>
      <c r="E95" s="18">
        <v>1</v>
      </c>
      <c r="F95" s="18"/>
      <c r="X95" s="34"/>
      <c r="AA95" s="13"/>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3">
        <f>IF((CG94)&gt;$C$8,($C$8),(CG94))</f>
        <v>200</v>
      </c>
      <c r="CH95" s="23">
        <f>SUM(CH$14:CH90)</f>
        <v>298.8738000412173</v>
      </c>
      <c r="CI95" s="23"/>
      <c r="CJ95" s="22"/>
      <c r="CK95" s="22">
        <f>(CJ98/2)*$I$5*$B95</f>
        <v>170</v>
      </c>
      <c r="CL95" s="22">
        <f>CK95*($C$4)*$C95</f>
        <v>91.80000000000001</v>
      </c>
      <c r="CM95" s="22">
        <f>CL95*($C$5)*$D95</f>
        <v>61.506000000000014</v>
      </c>
      <c r="CN95" s="22">
        <f aca="true" t="shared" si="81" ref="CN95:DA95">CM95*($C$6)*$E95</f>
        <v>49.20480000000001</v>
      </c>
      <c r="CO95" s="22">
        <f t="shared" si="81"/>
        <v>39.36384000000001</v>
      </c>
      <c r="CP95" s="22">
        <f t="shared" si="81"/>
        <v>31.49107200000001</v>
      </c>
      <c r="CQ95" s="22">
        <f t="shared" si="81"/>
        <v>25.19285760000001</v>
      </c>
      <c r="CR95" s="22">
        <f t="shared" si="81"/>
        <v>20.15428608000001</v>
      </c>
      <c r="CS95" s="22">
        <f t="shared" si="81"/>
        <v>16.123428864000008</v>
      </c>
      <c r="CT95" s="22">
        <f t="shared" si="81"/>
        <v>12.898743091200007</v>
      </c>
      <c r="CU95" s="22">
        <f t="shared" si="81"/>
        <v>10.318994472960007</v>
      </c>
      <c r="CV95" s="22">
        <f t="shared" si="81"/>
        <v>8.255195578368006</v>
      </c>
      <c r="CW95" s="22">
        <f t="shared" si="81"/>
        <v>6.604156462694405</v>
      </c>
      <c r="CX95" s="22">
        <f t="shared" si="81"/>
        <v>5.283325170155525</v>
      </c>
      <c r="CY95" s="22">
        <f t="shared" si="81"/>
        <v>4.22666013612442</v>
      </c>
      <c r="CZ95" s="22">
        <f t="shared" si="81"/>
        <v>3.3813281088995364</v>
      </c>
      <c r="DA95" s="22">
        <f t="shared" si="81"/>
        <v>2.7050624871196294</v>
      </c>
      <c r="DB95" s="22">
        <f>DA95*($C$6)*$E95</f>
        <v>2.1640499896957035</v>
      </c>
      <c r="DC95" s="22"/>
      <c r="DD95" s="22"/>
      <c r="DE95" s="22"/>
      <c r="DF95" s="22"/>
      <c r="DG95" s="22"/>
      <c r="DH95" s="22"/>
      <c r="DI95" s="22"/>
      <c r="DJ95" s="22"/>
      <c r="DK95" s="22"/>
      <c r="DL95" s="22"/>
      <c r="DM95" s="22"/>
      <c r="DN95" s="22"/>
      <c r="DO95" s="22"/>
      <c r="DP95" s="22"/>
      <c r="DQ95" s="22"/>
      <c r="DR95" s="22"/>
      <c r="DS95" s="22"/>
      <c r="DT95" s="22"/>
      <c r="DU95" s="22"/>
      <c r="DV95" s="22"/>
    </row>
    <row r="96" spans="1:126" ht="12.75">
      <c r="A96" s="32">
        <v>64</v>
      </c>
      <c r="B96" s="18">
        <v>1</v>
      </c>
      <c r="C96" s="18">
        <v>1</v>
      </c>
      <c r="D96" s="18">
        <v>1</v>
      </c>
      <c r="E96" s="18">
        <v>1</v>
      </c>
      <c r="F96" s="18"/>
      <c r="X96" s="34"/>
      <c r="AA96" s="13"/>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3">
        <f>IF((CH95)&gt;$C$8,($C$8),(CH95))</f>
        <v>200</v>
      </c>
      <c r="CI96" s="23">
        <f>SUM(CI$14:CI91)</f>
        <v>298.8738000412173</v>
      </c>
      <c r="CJ96" s="23"/>
      <c r="CK96" s="22"/>
      <c r="CL96" s="22">
        <f>(CK99/2)*$I$5*$B96</f>
        <v>170</v>
      </c>
      <c r="CM96" s="22">
        <f>CL96*($C$4)*$C96</f>
        <v>91.80000000000001</v>
      </c>
      <c r="CN96" s="22">
        <f>CM96*($C$5)*$D96</f>
        <v>61.506000000000014</v>
      </c>
      <c r="CO96" s="22">
        <f aca="true" t="shared" si="82" ref="CO96:DB96">CN96*($C$6)*$E96</f>
        <v>49.20480000000001</v>
      </c>
      <c r="CP96" s="22">
        <f t="shared" si="82"/>
        <v>39.36384000000001</v>
      </c>
      <c r="CQ96" s="22">
        <f t="shared" si="82"/>
        <v>31.49107200000001</v>
      </c>
      <c r="CR96" s="22">
        <f t="shared" si="82"/>
        <v>25.19285760000001</v>
      </c>
      <c r="CS96" s="22">
        <f t="shared" si="82"/>
        <v>20.15428608000001</v>
      </c>
      <c r="CT96" s="22">
        <f t="shared" si="82"/>
        <v>16.123428864000008</v>
      </c>
      <c r="CU96" s="22">
        <f t="shared" si="82"/>
        <v>12.898743091200007</v>
      </c>
      <c r="CV96" s="22">
        <f t="shared" si="82"/>
        <v>10.318994472960007</v>
      </c>
      <c r="CW96" s="22">
        <f t="shared" si="82"/>
        <v>8.255195578368006</v>
      </c>
      <c r="CX96" s="22">
        <f t="shared" si="82"/>
        <v>6.604156462694405</v>
      </c>
      <c r="CY96" s="22">
        <f t="shared" si="82"/>
        <v>5.283325170155525</v>
      </c>
      <c r="CZ96" s="22">
        <f t="shared" si="82"/>
        <v>4.22666013612442</v>
      </c>
      <c r="DA96" s="22">
        <f t="shared" si="82"/>
        <v>3.3813281088995364</v>
      </c>
      <c r="DB96" s="22">
        <f t="shared" si="82"/>
        <v>2.7050624871196294</v>
      </c>
      <c r="DC96" s="22">
        <f>DB96*($C$6)*$E96</f>
        <v>2.1640499896957035</v>
      </c>
      <c r="DD96" s="22"/>
      <c r="DE96" s="22"/>
      <c r="DF96" s="22"/>
      <c r="DG96" s="22"/>
      <c r="DH96" s="22"/>
      <c r="DI96" s="22"/>
      <c r="DJ96" s="22"/>
      <c r="DK96" s="22"/>
      <c r="DL96" s="22"/>
      <c r="DM96" s="22"/>
      <c r="DN96" s="22"/>
      <c r="DO96" s="22"/>
      <c r="DP96" s="22"/>
      <c r="DQ96" s="22"/>
      <c r="DR96" s="22"/>
      <c r="DS96" s="22"/>
      <c r="DT96" s="22"/>
      <c r="DU96" s="22"/>
      <c r="DV96" s="22"/>
    </row>
    <row r="97" spans="1:126" ht="12.75">
      <c r="A97" s="32">
        <v>65</v>
      </c>
      <c r="B97" s="18">
        <v>1</v>
      </c>
      <c r="C97" s="18">
        <v>1</v>
      </c>
      <c r="D97" s="18">
        <v>1</v>
      </c>
      <c r="E97" s="18">
        <v>1</v>
      </c>
      <c r="F97" s="18"/>
      <c r="X97" s="34"/>
      <c r="AA97" s="13"/>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3">
        <f>IF((CI96)&gt;$C$8,($C$8),(CI96))</f>
        <v>200</v>
      </c>
      <c r="CJ97" s="23">
        <f>SUM(CJ$14:CJ92)</f>
        <v>298.8738000412173</v>
      </c>
      <c r="CK97" s="23"/>
      <c r="CL97" s="22"/>
      <c r="CM97" s="22">
        <f>(CL100/2)*$I$5*$B97</f>
        <v>170</v>
      </c>
      <c r="CN97" s="22">
        <f>CM97*($C$4)*$C97</f>
        <v>91.80000000000001</v>
      </c>
      <c r="CO97" s="22">
        <f>CN97*($C$5)*$D97</f>
        <v>61.506000000000014</v>
      </c>
      <c r="CP97" s="22">
        <f aca="true" t="shared" si="83" ref="CP97:DC97">CO97*($C$6)*$E97</f>
        <v>49.20480000000001</v>
      </c>
      <c r="CQ97" s="22">
        <f t="shared" si="83"/>
        <v>39.36384000000001</v>
      </c>
      <c r="CR97" s="22">
        <f t="shared" si="83"/>
        <v>31.49107200000001</v>
      </c>
      <c r="CS97" s="22">
        <f t="shared" si="83"/>
        <v>25.19285760000001</v>
      </c>
      <c r="CT97" s="22">
        <f t="shared" si="83"/>
        <v>20.15428608000001</v>
      </c>
      <c r="CU97" s="22">
        <f t="shared" si="83"/>
        <v>16.123428864000008</v>
      </c>
      <c r="CV97" s="22">
        <f t="shared" si="83"/>
        <v>12.898743091200007</v>
      </c>
      <c r="CW97" s="22">
        <f t="shared" si="83"/>
        <v>10.318994472960007</v>
      </c>
      <c r="CX97" s="22">
        <f t="shared" si="83"/>
        <v>8.255195578368006</v>
      </c>
      <c r="CY97" s="22">
        <f t="shared" si="83"/>
        <v>6.604156462694405</v>
      </c>
      <c r="CZ97" s="22">
        <f t="shared" si="83"/>
        <v>5.283325170155525</v>
      </c>
      <c r="DA97" s="22">
        <f t="shared" si="83"/>
        <v>4.22666013612442</v>
      </c>
      <c r="DB97" s="22">
        <f t="shared" si="83"/>
        <v>3.3813281088995364</v>
      </c>
      <c r="DC97" s="22">
        <f t="shared" si="83"/>
        <v>2.7050624871196294</v>
      </c>
      <c r="DD97" s="22">
        <f>DC97*($C$6)*$E97</f>
        <v>2.1640499896957035</v>
      </c>
      <c r="DE97" s="22"/>
      <c r="DF97" s="22"/>
      <c r="DG97" s="22"/>
      <c r="DH97" s="22"/>
      <c r="DI97" s="22"/>
      <c r="DJ97" s="22"/>
      <c r="DK97" s="22"/>
      <c r="DL97" s="22"/>
      <c r="DM97" s="22"/>
      <c r="DN97" s="22"/>
      <c r="DO97" s="22"/>
      <c r="DP97" s="22"/>
      <c r="DQ97" s="22"/>
      <c r="DR97" s="22"/>
      <c r="DS97" s="22"/>
      <c r="DT97" s="22"/>
      <c r="DU97" s="22"/>
      <c r="DV97" s="22"/>
    </row>
    <row r="98" spans="1:126" ht="12.75">
      <c r="A98" s="32">
        <v>66</v>
      </c>
      <c r="B98" s="18">
        <v>1</v>
      </c>
      <c r="C98" s="18">
        <v>1</v>
      </c>
      <c r="D98" s="18">
        <v>1</v>
      </c>
      <c r="E98" s="18">
        <v>1</v>
      </c>
      <c r="F98" s="18"/>
      <c r="X98" s="34"/>
      <c r="AA98" s="13"/>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3">
        <f>IF((CJ97)&gt;$C$8,($C$8),(CJ97))</f>
        <v>200</v>
      </c>
      <c r="CK98" s="23">
        <f>SUM(CK$14:CK93)</f>
        <v>298.8738000412173</v>
      </c>
      <c r="CL98" s="23"/>
      <c r="CM98" s="22"/>
      <c r="CN98" s="22">
        <f>(CM101/2)*$I$5*$B98</f>
        <v>170</v>
      </c>
      <c r="CO98" s="22">
        <f>CN98*($C$4)*$C98</f>
        <v>91.80000000000001</v>
      </c>
      <c r="CP98" s="22">
        <f>CO98*($C$5)*$D98</f>
        <v>61.506000000000014</v>
      </c>
      <c r="CQ98" s="22">
        <f aca="true" t="shared" si="84" ref="CQ98:DD98">CP98*($C$6)*$E98</f>
        <v>49.20480000000001</v>
      </c>
      <c r="CR98" s="22">
        <f t="shared" si="84"/>
        <v>39.36384000000001</v>
      </c>
      <c r="CS98" s="22">
        <f t="shared" si="84"/>
        <v>31.49107200000001</v>
      </c>
      <c r="CT98" s="22">
        <f t="shared" si="84"/>
        <v>25.19285760000001</v>
      </c>
      <c r="CU98" s="22">
        <f t="shared" si="84"/>
        <v>20.15428608000001</v>
      </c>
      <c r="CV98" s="22">
        <f t="shared" si="84"/>
        <v>16.123428864000008</v>
      </c>
      <c r="CW98" s="22">
        <f t="shared" si="84"/>
        <v>12.898743091200007</v>
      </c>
      <c r="CX98" s="22">
        <f t="shared" si="84"/>
        <v>10.318994472960007</v>
      </c>
      <c r="CY98" s="22">
        <f t="shared" si="84"/>
        <v>8.255195578368006</v>
      </c>
      <c r="CZ98" s="22">
        <f t="shared" si="84"/>
        <v>6.604156462694405</v>
      </c>
      <c r="DA98" s="22">
        <f t="shared" si="84"/>
        <v>5.283325170155525</v>
      </c>
      <c r="DB98" s="22">
        <f t="shared" si="84"/>
        <v>4.22666013612442</v>
      </c>
      <c r="DC98" s="22">
        <f t="shared" si="84"/>
        <v>3.3813281088995364</v>
      </c>
      <c r="DD98" s="22">
        <f t="shared" si="84"/>
        <v>2.7050624871196294</v>
      </c>
      <c r="DE98" s="22">
        <f>DD98*($C$6)*$E98</f>
        <v>2.1640499896957035</v>
      </c>
      <c r="DF98" s="22"/>
      <c r="DG98" s="22"/>
      <c r="DH98" s="22"/>
      <c r="DI98" s="22"/>
      <c r="DJ98" s="22"/>
      <c r="DK98" s="22"/>
      <c r="DL98" s="22"/>
      <c r="DM98" s="22"/>
      <c r="DN98" s="22"/>
      <c r="DO98" s="22"/>
      <c r="DP98" s="22"/>
      <c r="DQ98" s="22"/>
      <c r="DR98" s="22"/>
      <c r="DS98" s="22"/>
      <c r="DT98" s="22"/>
      <c r="DU98" s="22"/>
      <c r="DV98" s="22"/>
    </row>
    <row r="99" spans="1:126" ht="12.75">
      <c r="A99" s="32">
        <v>67</v>
      </c>
      <c r="B99" s="18">
        <v>1</v>
      </c>
      <c r="C99" s="18">
        <v>1</v>
      </c>
      <c r="D99" s="18">
        <v>1</v>
      </c>
      <c r="E99" s="18">
        <v>1</v>
      </c>
      <c r="F99" s="18"/>
      <c r="X99" s="34"/>
      <c r="AA99" s="13"/>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3">
        <f>IF((CK98)&gt;$C$8,($C$8),(CK98))</f>
        <v>200</v>
      </c>
      <c r="CL99" s="23">
        <f>SUM(CL$14:CL94)</f>
        <v>298.8738000412173</v>
      </c>
      <c r="CM99" s="23"/>
      <c r="CN99" s="22"/>
      <c r="CO99" s="22">
        <f>(CN102/2)*$I$5*$B99</f>
        <v>170</v>
      </c>
      <c r="CP99" s="22">
        <f>CO99*($C$4)*$C99</f>
        <v>91.80000000000001</v>
      </c>
      <c r="CQ99" s="22">
        <f>CP99*($C$5)*$D99</f>
        <v>61.506000000000014</v>
      </c>
      <c r="CR99" s="22">
        <f aca="true" t="shared" si="85" ref="CR99:DE99">CQ99*($C$6)*$E99</f>
        <v>49.20480000000001</v>
      </c>
      <c r="CS99" s="22">
        <f t="shared" si="85"/>
        <v>39.36384000000001</v>
      </c>
      <c r="CT99" s="22">
        <f t="shared" si="85"/>
        <v>31.49107200000001</v>
      </c>
      <c r="CU99" s="22">
        <f t="shared" si="85"/>
        <v>25.19285760000001</v>
      </c>
      <c r="CV99" s="22">
        <f t="shared" si="85"/>
        <v>20.15428608000001</v>
      </c>
      <c r="CW99" s="22">
        <f t="shared" si="85"/>
        <v>16.123428864000008</v>
      </c>
      <c r="CX99" s="22">
        <f t="shared" si="85"/>
        <v>12.898743091200007</v>
      </c>
      <c r="CY99" s="22">
        <f t="shared" si="85"/>
        <v>10.318994472960007</v>
      </c>
      <c r="CZ99" s="22">
        <f t="shared" si="85"/>
        <v>8.255195578368006</v>
      </c>
      <c r="DA99" s="22">
        <f t="shared" si="85"/>
        <v>6.604156462694405</v>
      </c>
      <c r="DB99" s="22">
        <f t="shared" si="85"/>
        <v>5.283325170155525</v>
      </c>
      <c r="DC99" s="22">
        <f t="shared" si="85"/>
        <v>4.22666013612442</v>
      </c>
      <c r="DD99" s="22">
        <f t="shared" si="85"/>
        <v>3.3813281088995364</v>
      </c>
      <c r="DE99" s="22">
        <f t="shared" si="85"/>
        <v>2.7050624871196294</v>
      </c>
      <c r="DF99" s="22">
        <f>DE99*($C$6)*$E99</f>
        <v>2.1640499896957035</v>
      </c>
      <c r="DG99" s="22"/>
      <c r="DH99" s="22"/>
      <c r="DI99" s="22"/>
      <c r="DJ99" s="22"/>
      <c r="DK99" s="22"/>
      <c r="DL99" s="22"/>
      <c r="DM99" s="22"/>
      <c r="DN99" s="22"/>
      <c r="DO99" s="22"/>
      <c r="DP99" s="22"/>
      <c r="DQ99" s="22"/>
      <c r="DR99" s="22"/>
      <c r="DS99" s="22"/>
      <c r="DT99" s="22"/>
      <c r="DU99" s="22"/>
      <c r="DV99" s="22"/>
    </row>
    <row r="100" spans="1:126" ht="12.75">
      <c r="A100" s="32">
        <v>68</v>
      </c>
      <c r="B100" s="18">
        <v>1</v>
      </c>
      <c r="C100" s="18">
        <v>1</v>
      </c>
      <c r="D100" s="18">
        <v>1</v>
      </c>
      <c r="E100" s="18">
        <v>1</v>
      </c>
      <c r="F100" s="18"/>
      <c r="X100" s="34"/>
      <c r="AA100" s="13"/>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3">
        <f>IF((CL99)&gt;$C$8,($C$8),(CL99))</f>
        <v>200</v>
      </c>
      <c r="CM100" s="23">
        <f>SUM(CM$14:CM95)</f>
        <v>298.8738000412173</v>
      </c>
      <c r="CN100" s="23"/>
      <c r="CO100" s="22"/>
      <c r="CP100" s="22">
        <f>(CO103/2)*$I$5*$B100</f>
        <v>170</v>
      </c>
      <c r="CQ100" s="22">
        <f>CP100*($C$4)*$C100</f>
        <v>91.80000000000001</v>
      </c>
      <c r="CR100" s="22">
        <f>CQ100*($C$5)*$D100</f>
        <v>61.506000000000014</v>
      </c>
      <c r="CS100" s="22">
        <f aca="true" t="shared" si="86" ref="CS100:DF100">CR100*($C$6)*$E100</f>
        <v>49.20480000000001</v>
      </c>
      <c r="CT100" s="22">
        <f t="shared" si="86"/>
        <v>39.36384000000001</v>
      </c>
      <c r="CU100" s="22">
        <f t="shared" si="86"/>
        <v>31.49107200000001</v>
      </c>
      <c r="CV100" s="22">
        <f t="shared" si="86"/>
        <v>25.19285760000001</v>
      </c>
      <c r="CW100" s="22">
        <f t="shared" si="86"/>
        <v>20.15428608000001</v>
      </c>
      <c r="CX100" s="22">
        <f t="shared" si="86"/>
        <v>16.123428864000008</v>
      </c>
      <c r="CY100" s="22">
        <f t="shared" si="86"/>
        <v>12.898743091200007</v>
      </c>
      <c r="CZ100" s="22">
        <f t="shared" si="86"/>
        <v>10.318994472960007</v>
      </c>
      <c r="DA100" s="22">
        <f t="shared" si="86"/>
        <v>8.255195578368006</v>
      </c>
      <c r="DB100" s="22">
        <f t="shared" si="86"/>
        <v>6.604156462694405</v>
      </c>
      <c r="DC100" s="22">
        <f t="shared" si="86"/>
        <v>5.283325170155525</v>
      </c>
      <c r="DD100" s="22">
        <f t="shared" si="86"/>
        <v>4.22666013612442</v>
      </c>
      <c r="DE100" s="22">
        <f t="shared" si="86"/>
        <v>3.3813281088995364</v>
      </c>
      <c r="DF100" s="22">
        <f t="shared" si="86"/>
        <v>2.7050624871196294</v>
      </c>
      <c r="DG100" s="22">
        <f>DF100*($C$6)*$E100</f>
        <v>2.1640499896957035</v>
      </c>
      <c r="DH100" s="22"/>
      <c r="DI100" s="22"/>
      <c r="DJ100" s="22"/>
      <c r="DK100" s="22"/>
      <c r="DL100" s="22"/>
      <c r="DM100" s="22"/>
      <c r="DN100" s="22"/>
      <c r="DO100" s="22"/>
      <c r="DP100" s="22"/>
      <c r="DQ100" s="22"/>
      <c r="DR100" s="22"/>
      <c r="DS100" s="22"/>
      <c r="DT100" s="22"/>
      <c r="DU100" s="22"/>
      <c r="DV100" s="22"/>
    </row>
    <row r="101" spans="1:126" ht="12.75">
      <c r="A101" s="32">
        <v>69</v>
      </c>
      <c r="B101" s="18">
        <v>1</v>
      </c>
      <c r="C101" s="18">
        <v>1</v>
      </c>
      <c r="D101" s="18">
        <v>1</v>
      </c>
      <c r="E101" s="18">
        <v>1</v>
      </c>
      <c r="F101" s="18"/>
      <c r="X101" s="34"/>
      <c r="AA101" s="13"/>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3">
        <f>IF((CM100)&gt;$C$8,($C$8),(CM100))</f>
        <v>200</v>
      </c>
      <c r="CN101" s="23">
        <f>SUM(CN$14:CN96)</f>
        <v>298.8738000412173</v>
      </c>
      <c r="CO101" s="23"/>
      <c r="CP101" s="22"/>
      <c r="CQ101" s="22">
        <f>(CP104/2)*$I$5*$B101</f>
        <v>170</v>
      </c>
      <c r="CR101" s="22">
        <f>CQ101*($C$4)*$C101</f>
        <v>91.80000000000001</v>
      </c>
      <c r="CS101" s="22">
        <f>CR101*($C$5)*$D101</f>
        <v>61.506000000000014</v>
      </c>
      <c r="CT101" s="22">
        <f aca="true" t="shared" si="87" ref="CT101:DG101">CS101*($C$6)*$E101</f>
        <v>49.20480000000001</v>
      </c>
      <c r="CU101" s="22">
        <f t="shared" si="87"/>
        <v>39.36384000000001</v>
      </c>
      <c r="CV101" s="22">
        <f t="shared" si="87"/>
        <v>31.49107200000001</v>
      </c>
      <c r="CW101" s="22">
        <f t="shared" si="87"/>
        <v>25.19285760000001</v>
      </c>
      <c r="CX101" s="22">
        <f t="shared" si="87"/>
        <v>20.15428608000001</v>
      </c>
      <c r="CY101" s="22">
        <f t="shared" si="87"/>
        <v>16.123428864000008</v>
      </c>
      <c r="CZ101" s="22">
        <f t="shared" si="87"/>
        <v>12.898743091200007</v>
      </c>
      <c r="DA101" s="22">
        <f t="shared" si="87"/>
        <v>10.318994472960007</v>
      </c>
      <c r="DB101" s="22">
        <f t="shared" si="87"/>
        <v>8.255195578368006</v>
      </c>
      <c r="DC101" s="22">
        <f t="shared" si="87"/>
        <v>6.604156462694405</v>
      </c>
      <c r="DD101" s="22">
        <f t="shared" si="87"/>
        <v>5.283325170155525</v>
      </c>
      <c r="DE101" s="22">
        <f t="shared" si="87"/>
        <v>4.22666013612442</v>
      </c>
      <c r="DF101" s="22">
        <f t="shared" si="87"/>
        <v>3.3813281088995364</v>
      </c>
      <c r="DG101" s="22">
        <f t="shared" si="87"/>
        <v>2.7050624871196294</v>
      </c>
      <c r="DH101" s="22">
        <f>DG101*($C$6)*$E101</f>
        <v>2.1640499896957035</v>
      </c>
      <c r="DI101" s="22"/>
      <c r="DJ101" s="22"/>
      <c r="DK101" s="22"/>
      <c r="DL101" s="22"/>
      <c r="DM101" s="22"/>
      <c r="DN101" s="22"/>
      <c r="DO101" s="22"/>
      <c r="DP101" s="22"/>
      <c r="DQ101" s="22"/>
      <c r="DR101" s="22"/>
      <c r="DS101" s="22"/>
      <c r="DT101" s="22"/>
      <c r="DU101" s="22"/>
      <c r="DV101" s="22"/>
    </row>
    <row r="102" spans="1:126" ht="12.75">
      <c r="A102" s="32">
        <v>70</v>
      </c>
      <c r="B102" s="18">
        <v>1</v>
      </c>
      <c r="C102" s="18">
        <v>1</v>
      </c>
      <c r="D102" s="18">
        <v>1</v>
      </c>
      <c r="E102" s="18">
        <v>1</v>
      </c>
      <c r="F102" s="18"/>
      <c r="X102" s="34"/>
      <c r="AA102" s="13"/>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3">
        <f>IF((CN101)&gt;$C$8,($C$8),(CN101))</f>
        <v>200</v>
      </c>
      <c r="CO102" s="23">
        <f>SUM(CO$14:CO97)</f>
        <v>298.8738000412173</v>
      </c>
      <c r="CP102" s="23"/>
      <c r="CQ102" s="22"/>
      <c r="CR102" s="22">
        <f>(CQ105/2)*$I$5*$B102</f>
        <v>170</v>
      </c>
      <c r="CS102" s="22">
        <f>CR102*($C$4)*$C102</f>
        <v>91.80000000000001</v>
      </c>
      <c r="CT102" s="22">
        <f>CS102*($C$5)*$D102</f>
        <v>61.506000000000014</v>
      </c>
      <c r="CU102" s="22">
        <f aca="true" t="shared" si="88" ref="CU102:DH102">CT102*($C$6)*$E102</f>
        <v>49.20480000000001</v>
      </c>
      <c r="CV102" s="22">
        <f t="shared" si="88"/>
        <v>39.36384000000001</v>
      </c>
      <c r="CW102" s="22">
        <f t="shared" si="88"/>
        <v>31.49107200000001</v>
      </c>
      <c r="CX102" s="22">
        <f t="shared" si="88"/>
        <v>25.19285760000001</v>
      </c>
      <c r="CY102" s="22">
        <f t="shared" si="88"/>
        <v>20.15428608000001</v>
      </c>
      <c r="CZ102" s="22">
        <f t="shared" si="88"/>
        <v>16.123428864000008</v>
      </c>
      <c r="DA102" s="22">
        <f t="shared" si="88"/>
        <v>12.898743091200007</v>
      </c>
      <c r="DB102" s="22">
        <f t="shared" si="88"/>
        <v>10.318994472960007</v>
      </c>
      <c r="DC102" s="22">
        <f t="shared" si="88"/>
        <v>8.255195578368006</v>
      </c>
      <c r="DD102" s="22">
        <f t="shared" si="88"/>
        <v>6.604156462694405</v>
      </c>
      <c r="DE102" s="22">
        <f t="shared" si="88"/>
        <v>5.283325170155525</v>
      </c>
      <c r="DF102" s="22">
        <f t="shared" si="88"/>
        <v>4.22666013612442</v>
      </c>
      <c r="DG102" s="22">
        <f t="shared" si="88"/>
        <v>3.3813281088995364</v>
      </c>
      <c r="DH102" s="22">
        <f t="shared" si="88"/>
        <v>2.7050624871196294</v>
      </c>
      <c r="DI102" s="22">
        <f>DH102*($C$6)*$E102</f>
        <v>2.1640499896957035</v>
      </c>
      <c r="DJ102" s="22"/>
      <c r="DK102" s="22"/>
      <c r="DL102" s="22"/>
      <c r="DM102" s="22"/>
      <c r="DN102" s="22"/>
      <c r="DO102" s="22"/>
      <c r="DP102" s="22"/>
      <c r="DQ102" s="22"/>
      <c r="DR102" s="22"/>
      <c r="DS102" s="22"/>
      <c r="DT102" s="22"/>
      <c r="DU102" s="22"/>
      <c r="DV102" s="22"/>
    </row>
    <row r="103" spans="1:126" ht="12.75">
      <c r="A103" s="32">
        <v>71</v>
      </c>
      <c r="B103" s="18">
        <v>1</v>
      </c>
      <c r="C103" s="18">
        <v>1</v>
      </c>
      <c r="D103" s="18">
        <v>1</v>
      </c>
      <c r="E103" s="18">
        <v>1</v>
      </c>
      <c r="F103" s="18"/>
      <c r="X103" s="34"/>
      <c r="AA103" s="13"/>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3">
        <f>IF((CO102)&gt;$C$8,($C$8),(CO102))</f>
        <v>200</v>
      </c>
      <c r="CP103" s="23">
        <f>SUM(CP$14:CP98)</f>
        <v>298.8738000412173</v>
      </c>
      <c r="CQ103" s="23"/>
      <c r="CR103" s="22"/>
      <c r="CS103" s="22">
        <f>(CR106/2)*$I$5*$B103</f>
        <v>170</v>
      </c>
      <c r="CT103" s="22">
        <f>CS103*($C$4)*$C103</f>
        <v>91.80000000000001</v>
      </c>
      <c r="CU103" s="22">
        <f>CT103*($C$5)*$D103</f>
        <v>61.506000000000014</v>
      </c>
      <c r="CV103" s="22">
        <f aca="true" t="shared" si="89" ref="CV103:DI103">CU103*($C$6)*$E103</f>
        <v>49.20480000000001</v>
      </c>
      <c r="CW103" s="22">
        <f t="shared" si="89"/>
        <v>39.36384000000001</v>
      </c>
      <c r="CX103" s="22">
        <f t="shared" si="89"/>
        <v>31.49107200000001</v>
      </c>
      <c r="CY103" s="22">
        <f t="shared" si="89"/>
        <v>25.19285760000001</v>
      </c>
      <c r="CZ103" s="22">
        <f t="shared" si="89"/>
        <v>20.15428608000001</v>
      </c>
      <c r="DA103" s="22">
        <f t="shared" si="89"/>
        <v>16.123428864000008</v>
      </c>
      <c r="DB103" s="22">
        <f t="shared" si="89"/>
        <v>12.898743091200007</v>
      </c>
      <c r="DC103" s="22">
        <f t="shared" si="89"/>
        <v>10.318994472960007</v>
      </c>
      <c r="DD103" s="22">
        <f t="shared" si="89"/>
        <v>8.255195578368006</v>
      </c>
      <c r="DE103" s="22">
        <f t="shared" si="89"/>
        <v>6.604156462694405</v>
      </c>
      <c r="DF103" s="22">
        <f t="shared" si="89"/>
        <v>5.283325170155525</v>
      </c>
      <c r="DG103" s="22">
        <f t="shared" si="89"/>
        <v>4.22666013612442</v>
      </c>
      <c r="DH103" s="22">
        <f t="shared" si="89"/>
        <v>3.3813281088995364</v>
      </c>
      <c r="DI103" s="22">
        <f t="shared" si="89"/>
        <v>2.7050624871196294</v>
      </c>
      <c r="DJ103" s="22">
        <f>DI103*($C$6)*$E103</f>
        <v>2.1640499896957035</v>
      </c>
      <c r="DK103" s="22"/>
      <c r="DL103" s="22"/>
      <c r="DM103" s="22"/>
      <c r="DN103" s="22"/>
      <c r="DO103" s="22"/>
      <c r="DP103" s="22"/>
      <c r="DQ103" s="22"/>
      <c r="DR103" s="22"/>
      <c r="DS103" s="22"/>
      <c r="DT103" s="22"/>
      <c r="DU103" s="22"/>
      <c r="DV103" s="22"/>
    </row>
    <row r="104" spans="1:126" ht="12.75">
      <c r="A104" s="32">
        <v>72</v>
      </c>
      <c r="B104" s="18">
        <v>1</v>
      </c>
      <c r="C104" s="18">
        <v>1</v>
      </c>
      <c r="D104" s="18">
        <v>1</v>
      </c>
      <c r="E104" s="18">
        <v>1</v>
      </c>
      <c r="F104" s="18"/>
      <c r="X104" s="34"/>
      <c r="AA104" s="13"/>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3">
        <f>IF((CP103)&gt;$C$8,($C$8),(CP103))</f>
        <v>200</v>
      </c>
      <c r="CQ104" s="23">
        <f>SUM(CQ$14:CQ99)</f>
        <v>298.8738000412173</v>
      </c>
      <c r="CR104" s="23"/>
      <c r="CS104" s="22"/>
      <c r="CT104" s="22">
        <f>(CS107/2)*$I$5*$B104</f>
        <v>170</v>
      </c>
      <c r="CU104" s="22">
        <f>CT104*($C$4)*$C104</f>
        <v>91.80000000000001</v>
      </c>
      <c r="CV104" s="22">
        <f>CU104*($C$5)*$D104</f>
        <v>61.506000000000014</v>
      </c>
      <c r="CW104" s="22">
        <f aca="true" t="shared" si="90" ref="CW104:DJ104">CV104*($C$6)*$E104</f>
        <v>49.20480000000001</v>
      </c>
      <c r="CX104" s="22">
        <f t="shared" si="90"/>
        <v>39.36384000000001</v>
      </c>
      <c r="CY104" s="22">
        <f t="shared" si="90"/>
        <v>31.49107200000001</v>
      </c>
      <c r="CZ104" s="22">
        <f t="shared" si="90"/>
        <v>25.19285760000001</v>
      </c>
      <c r="DA104" s="22">
        <f t="shared" si="90"/>
        <v>20.15428608000001</v>
      </c>
      <c r="DB104" s="22">
        <f t="shared" si="90"/>
        <v>16.123428864000008</v>
      </c>
      <c r="DC104" s="22">
        <f t="shared" si="90"/>
        <v>12.898743091200007</v>
      </c>
      <c r="DD104" s="22">
        <f t="shared" si="90"/>
        <v>10.318994472960007</v>
      </c>
      <c r="DE104" s="22">
        <f t="shared" si="90"/>
        <v>8.255195578368006</v>
      </c>
      <c r="DF104" s="22">
        <f t="shared" si="90"/>
        <v>6.604156462694405</v>
      </c>
      <c r="DG104" s="22">
        <f t="shared" si="90"/>
        <v>5.283325170155525</v>
      </c>
      <c r="DH104" s="22">
        <f t="shared" si="90"/>
        <v>4.22666013612442</v>
      </c>
      <c r="DI104" s="22">
        <f t="shared" si="90"/>
        <v>3.3813281088995364</v>
      </c>
      <c r="DJ104" s="22">
        <f t="shared" si="90"/>
        <v>2.7050624871196294</v>
      </c>
      <c r="DK104" s="22">
        <f>DJ104*($C$6)*$E104</f>
        <v>2.1640499896957035</v>
      </c>
      <c r="DL104" s="22"/>
      <c r="DM104" s="22"/>
      <c r="DN104" s="22"/>
      <c r="DO104" s="22"/>
      <c r="DP104" s="22"/>
      <c r="DQ104" s="22"/>
      <c r="DR104" s="22"/>
      <c r="DS104" s="22"/>
      <c r="DT104" s="22"/>
      <c r="DU104" s="22"/>
      <c r="DV104" s="22"/>
    </row>
    <row r="105" spans="1:126" ht="12.75">
      <c r="A105" s="32">
        <v>73</v>
      </c>
      <c r="B105" s="18">
        <v>1</v>
      </c>
      <c r="C105" s="18">
        <v>1</v>
      </c>
      <c r="D105" s="18">
        <v>1</v>
      </c>
      <c r="E105" s="18">
        <v>1</v>
      </c>
      <c r="F105" s="18"/>
      <c r="X105" s="34"/>
      <c r="AA105" s="13"/>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3">
        <f>IF((CQ104)&gt;$C$8,($C$8),(CQ104))</f>
        <v>200</v>
      </c>
      <c r="CR105" s="23">
        <f>SUM(CR$14:CR100)</f>
        <v>298.8738000412173</v>
      </c>
      <c r="CS105" s="23"/>
      <c r="CT105" s="22"/>
      <c r="CU105" s="22">
        <f>(CT108/2)*$I$5*$B105</f>
        <v>170</v>
      </c>
      <c r="CV105" s="22">
        <f>CU105*($C$4)*$C105</f>
        <v>91.80000000000001</v>
      </c>
      <c r="CW105" s="22">
        <f>CV105*($C$5)*$D105</f>
        <v>61.506000000000014</v>
      </c>
      <c r="CX105" s="22">
        <f aca="true" t="shared" si="91" ref="CX105:DK105">CW105*($C$6)*$E105</f>
        <v>49.20480000000001</v>
      </c>
      <c r="CY105" s="22">
        <f t="shared" si="91"/>
        <v>39.36384000000001</v>
      </c>
      <c r="CZ105" s="22">
        <f t="shared" si="91"/>
        <v>31.49107200000001</v>
      </c>
      <c r="DA105" s="22">
        <f t="shared" si="91"/>
        <v>25.19285760000001</v>
      </c>
      <c r="DB105" s="22">
        <f t="shared" si="91"/>
        <v>20.15428608000001</v>
      </c>
      <c r="DC105" s="22">
        <f t="shared" si="91"/>
        <v>16.123428864000008</v>
      </c>
      <c r="DD105" s="22">
        <f t="shared" si="91"/>
        <v>12.898743091200007</v>
      </c>
      <c r="DE105" s="22">
        <f t="shared" si="91"/>
        <v>10.318994472960007</v>
      </c>
      <c r="DF105" s="22">
        <f t="shared" si="91"/>
        <v>8.255195578368006</v>
      </c>
      <c r="DG105" s="22">
        <f t="shared" si="91"/>
        <v>6.604156462694405</v>
      </c>
      <c r="DH105" s="22">
        <f t="shared" si="91"/>
        <v>5.283325170155525</v>
      </c>
      <c r="DI105" s="22">
        <f t="shared" si="91"/>
        <v>4.22666013612442</v>
      </c>
      <c r="DJ105" s="22">
        <f t="shared" si="91"/>
        <v>3.3813281088995364</v>
      </c>
      <c r="DK105" s="22">
        <f t="shared" si="91"/>
        <v>2.7050624871196294</v>
      </c>
      <c r="DL105" s="22">
        <f>DK105*($C$6)*$E105</f>
        <v>2.1640499896957035</v>
      </c>
      <c r="DM105" s="22"/>
      <c r="DN105" s="22"/>
      <c r="DO105" s="22"/>
      <c r="DP105" s="22"/>
      <c r="DQ105" s="22"/>
      <c r="DR105" s="22"/>
      <c r="DS105" s="22"/>
      <c r="DT105" s="22"/>
      <c r="DU105" s="22"/>
      <c r="DV105" s="22"/>
    </row>
    <row r="106" spans="1:126" ht="12.75">
      <c r="A106" s="32">
        <v>74</v>
      </c>
      <c r="B106" s="18">
        <v>1</v>
      </c>
      <c r="C106" s="18">
        <v>1</v>
      </c>
      <c r="D106" s="18">
        <v>1</v>
      </c>
      <c r="E106" s="18">
        <v>1</v>
      </c>
      <c r="F106" s="18"/>
      <c r="X106" s="34"/>
      <c r="AA106" s="13"/>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3">
        <f>IF((CR105)&gt;$C$8,($C$8),(CR105))</f>
        <v>200</v>
      </c>
      <c r="CS106" s="23">
        <f>SUM(CS$14:CS101)</f>
        <v>298.8738000412173</v>
      </c>
      <c r="CT106" s="23"/>
      <c r="CU106" s="22"/>
      <c r="CV106" s="22">
        <f>(CU109/2)*$I$5*$B106</f>
        <v>170</v>
      </c>
      <c r="CW106" s="22">
        <f>CV106*($C$4)*$C106</f>
        <v>91.80000000000001</v>
      </c>
      <c r="CX106" s="22">
        <f>CW106*($C$5)*$D106</f>
        <v>61.506000000000014</v>
      </c>
      <c r="CY106" s="22">
        <f aca="true" t="shared" si="92" ref="CY106:DL106">CX106*($C$6)*$E106</f>
        <v>49.20480000000001</v>
      </c>
      <c r="CZ106" s="22">
        <f t="shared" si="92"/>
        <v>39.36384000000001</v>
      </c>
      <c r="DA106" s="22">
        <f t="shared" si="92"/>
        <v>31.49107200000001</v>
      </c>
      <c r="DB106" s="22">
        <f t="shared" si="92"/>
        <v>25.19285760000001</v>
      </c>
      <c r="DC106" s="22">
        <f t="shared" si="92"/>
        <v>20.15428608000001</v>
      </c>
      <c r="DD106" s="22">
        <f t="shared" si="92"/>
        <v>16.123428864000008</v>
      </c>
      <c r="DE106" s="22">
        <f t="shared" si="92"/>
        <v>12.898743091200007</v>
      </c>
      <c r="DF106" s="22">
        <f t="shared" si="92"/>
        <v>10.318994472960007</v>
      </c>
      <c r="DG106" s="22">
        <f t="shared" si="92"/>
        <v>8.255195578368006</v>
      </c>
      <c r="DH106" s="22">
        <f t="shared" si="92"/>
        <v>6.604156462694405</v>
      </c>
      <c r="DI106" s="22">
        <f t="shared" si="92"/>
        <v>5.283325170155525</v>
      </c>
      <c r="DJ106" s="22">
        <f t="shared" si="92"/>
        <v>4.22666013612442</v>
      </c>
      <c r="DK106" s="22">
        <f t="shared" si="92"/>
        <v>3.3813281088995364</v>
      </c>
      <c r="DL106" s="22">
        <f t="shared" si="92"/>
        <v>2.7050624871196294</v>
      </c>
      <c r="DM106" s="22">
        <f>DL106*($C$6)*$E106</f>
        <v>2.1640499896957035</v>
      </c>
      <c r="DN106" s="22"/>
      <c r="DO106" s="22"/>
      <c r="DP106" s="22"/>
      <c r="DQ106" s="22"/>
      <c r="DR106" s="22"/>
      <c r="DS106" s="22"/>
      <c r="DT106" s="22"/>
      <c r="DU106" s="22"/>
      <c r="DV106" s="22"/>
    </row>
    <row r="107" spans="1:126" ht="12.75">
      <c r="A107" s="32">
        <v>75</v>
      </c>
      <c r="B107" s="18">
        <v>1</v>
      </c>
      <c r="C107" s="18">
        <v>1</v>
      </c>
      <c r="D107" s="18">
        <v>1</v>
      </c>
      <c r="E107" s="18">
        <v>1</v>
      </c>
      <c r="F107" s="18"/>
      <c r="X107" s="34"/>
      <c r="AA107" s="13"/>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3">
        <f>IF((CS106)&gt;$C$8,($C$8),(CS106))</f>
        <v>200</v>
      </c>
      <c r="CT107" s="23">
        <f>SUM(CT$14:CT102)</f>
        <v>298.8738000412173</v>
      </c>
      <c r="CU107" s="23"/>
      <c r="CV107" s="22"/>
      <c r="CW107" s="22">
        <f>(CV110/2)*$I$5*$B107</f>
        <v>170</v>
      </c>
      <c r="CX107" s="22">
        <f>CW107*($C$4)*$C107</f>
        <v>91.80000000000001</v>
      </c>
      <c r="CY107" s="22">
        <f>CX107*($C$5)*$D107</f>
        <v>61.506000000000014</v>
      </c>
      <c r="CZ107" s="22">
        <f aca="true" t="shared" si="93" ref="CZ107:DM107">CY107*($C$6)*$E107</f>
        <v>49.20480000000001</v>
      </c>
      <c r="DA107" s="22">
        <f t="shared" si="93"/>
        <v>39.36384000000001</v>
      </c>
      <c r="DB107" s="22">
        <f t="shared" si="93"/>
        <v>31.49107200000001</v>
      </c>
      <c r="DC107" s="22">
        <f t="shared" si="93"/>
        <v>25.19285760000001</v>
      </c>
      <c r="DD107" s="22">
        <f t="shared" si="93"/>
        <v>20.15428608000001</v>
      </c>
      <c r="DE107" s="22">
        <f t="shared" si="93"/>
        <v>16.123428864000008</v>
      </c>
      <c r="DF107" s="22">
        <f t="shared" si="93"/>
        <v>12.898743091200007</v>
      </c>
      <c r="DG107" s="22">
        <f t="shared" si="93"/>
        <v>10.318994472960007</v>
      </c>
      <c r="DH107" s="22">
        <f t="shared" si="93"/>
        <v>8.255195578368006</v>
      </c>
      <c r="DI107" s="22">
        <f t="shared" si="93"/>
        <v>6.604156462694405</v>
      </c>
      <c r="DJ107" s="22">
        <f t="shared" si="93"/>
        <v>5.283325170155525</v>
      </c>
      <c r="DK107" s="22">
        <f t="shared" si="93"/>
        <v>4.22666013612442</v>
      </c>
      <c r="DL107" s="22">
        <f t="shared" si="93"/>
        <v>3.3813281088995364</v>
      </c>
      <c r="DM107" s="22">
        <f t="shared" si="93"/>
        <v>2.7050624871196294</v>
      </c>
      <c r="DN107" s="22">
        <f>DM107*($C$6)*$E107</f>
        <v>2.1640499896957035</v>
      </c>
      <c r="DO107" s="22"/>
      <c r="DP107" s="22"/>
      <c r="DQ107" s="22"/>
      <c r="DR107" s="22"/>
      <c r="DS107" s="22"/>
      <c r="DT107" s="22"/>
      <c r="DU107" s="22"/>
      <c r="DV107" s="22"/>
    </row>
    <row r="108" spans="1:126" ht="12.75">
      <c r="A108" s="32">
        <v>76</v>
      </c>
      <c r="B108" s="18">
        <v>1</v>
      </c>
      <c r="C108" s="18">
        <v>1</v>
      </c>
      <c r="D108" s="18">
        <v>1</v>
      </c>
      <c r="E108" s="18">
        <v>1</v>
      </c>
      <c r="F108" s="18"/>
      <c r="X108" s="34"/>
      <c r="AA108" s="13"/>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3">
        <f>IF((CT107)&gt;$C$8,($C$8),(CT107))</f>
        <v>200</v>
      </c>
      <c r="CU108" s="23">
        <f>SUM(CU$14:CU103)</f>
        <v>298.8738000412173</v>
      </c>
      <c r="CV108" s="23"/>
      <c r="CW108" s="22"/>
      <c r="CX108" s="22">
        <f>(CW111/2)*$I$5*$B108</f>
        <v>170</v>
      </c>
      <c r="CY108" s="22">
        <f>CX108*($C$4)*$C108</f>
        <v>91.80000000000001</v>
      </c>
      <c r="CZ108" s="22">
        <f>CY108*($C$5)*$D108</f>
        <v>61.506000000000014</v>
      </c>
      <c r="DA108" s="22">
        <f aca="true" t="shared" si="94" ref="DA108:DN108">CZ108*($C$6)*$E108</f>
        <v>49.20480000000001</v>
      </c>
      <c r="DB108" s="22">
        <f t="shared" si="94"/>
        <v>39.36384000000001</v>
      </c>
      <c r="DC108" s="22">
        <f t="shared" si="94"/>
        <v>31.49107200000001</v>
      </c>
      <c r="DD108" s="22">
        <f t="shared" si="94"/>
        <v>25.19285760000001</v>
      </c>
      <c r="DE108" s="22">
        <f t="shared" si="94"/>
        <v>20.15428608000001</v>
      </c>
      <c r="DF108" s="22">
        <f t="shared" si="94"/>
        <v>16.123428864000008</v>
      </c>
      <c r="DG108" s="22">
        <f t="shared" si="94"/>
        <v>12.898743091200007</v>
      </c>
      <c r="DH108" s="22">
        <f t="shared" si="94"/>
        <v>10.318994472960007</v>
      </c>
      <c r="DI108" s="22">
        <f t="shared" si="94"/>
        <v>8.255195578368006</v>
      </c>
      <c r="DJ108" s="22">
        <f t="shared" si="94"/>
        <v>6.604156462694405</v>
      </c>
      <c r="DK108" s="22">
        <f t="shared" si="94"/>
        <v>5.283325170155525</v>
      </c>
      <c r="DL108" s="22">
        <f t="shared" si="94"/>
        <v>4.22666013612442</v>
      </c>
      <c r="DM108" s="22">
        <f t="shared" si="94"/>
        <v>3.3813281088995364</v>
      </c>
      <c r="DN108" s="22">
        <f t="shared" si="94"/>
        <v>2.7050624871196294</v>
      </c>
      <c r="DO108" s="22">
        <f>DN108*($C$6)*$E108</f>
        <v>2.1640499896957035</v>
      </c>
      <c r="DP108" s="22"/>
      <c r="DQ108" s="22"/>
      <c r="DR108" s="22"/>
      <c r="DS108" s="22"/>
      <c r="DT108" s="22"/>
      <c r="DU108" s="22"/>
      <c r="DV108" s="22"/>
    </row>
    <row r="109" spans="1:127" ht="12.75">
      <c r="A109" s="32">
        <v>77</v>
      </c>
      <c r="B109" s="18">
        <v>1</v>
      </c>
      <c r="C109" s="18">
        <v>1</v>
      </c>
      <c r="D109" s="18">
        <v>1</v>
      </c>
      <c r="E109" s="18">
        <v>1</v>
      </c>
      <c r="F109" s="18"/>
      <c r="V109" s="8"/>
      <c r="W109" s="8"/>
      <c r="X109" s="34"/>
      <c r="Y109" s="34"/>
      <c r="Z109" s="34"/>
      <c r="AA109" s="13"/>
      <c r="AB109" s="34"/>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3">
        <f>IF((CU108)&gt;$C$8,($C$8),(CU108))</f>
        <v>200</v>
      </c>
      <c r="CV109" s="23">
        <f>SUM(CV$14:CV104)</f>
        <v>298.8738000412173</v>
      </c>
      <c r="CW109" s="23"/>
      <c r="CX109" s="22"/>
      <c r="CY109" s="22">
        <f>(CX112/2)*$I$5*$B109</f>
        <v>170</v>
      </c>
      <c r="CZ109" s="22">
        <f>CY109*($C$4)*$C109</f>
        <v>91.80000000000001</v>
      </c>
      <c r="DA109" s="22">
        <f>CZ109*($C$5)*$D109</f>
        <v>61.506000000000014</v>
      </c>
      <c r="DB109" s="22">
        <f aca="true" t="shared" si="95" ref="DB109:DO109">DA109*($C$6)*$E109</f>
        <v>49.20480000000001</v>
      </c>
      <c r="DC109" s="22">
        <f t="shared" si="95"/>
        <v>39.36384000000001</v>
      </c>
      <c r="DD109" s="22">
        <f t="shared" si="95"/>
        <v>31.49107200000001</v>
      </c>
      <c r="DE109" s="22">
        <f t="shared" si="95"/>
        <v>25.19285760000001</v>
      </c>
      <c r="DF109" s="22">
        <f t="shared" si="95"/>
        <v>20.15428608000001</v>
      </c>
      <c r="DG109" s="22">
        <f t="shared" si="95"/>
        <v>16.123428864000008</v>
      </c>
      <c r="DH109" s="22">
        <f t="shared" si="95"/>
        <v>12.898743091200007</v>
      </c>
      <c r="DI109" s="22">
        <f t="shared" si="95"/>
        <v>10.318994472960007</v>
      </c>
      <c r="DJ109" s="22">
        <f t="shared" si="95"/>
        <v>8.255195578368006</v>
      </c>
      <c r="DK109" s="22">
        <f t="shared" si="95"/>
        <v>6.604156462694405</v>
      </c>
      <c r="DL109" s="22">
        <f t="shared" si="95"/>
        <v>5.283325170155525</v>
      </c>
      <c r="DM109" s="22">
        <f t="shared" si="95"/>
        <v>4.22666013612442</v>
      </c>
      <c r="DN109" s="22">
        <f t="shared" si="95"/>
        <v>3.3813281088995364</v>
      </c>
      <c r="DO109" s="22">
        <f t="shared" si="95"/>
        <v>2.7050624871196294</v>
      </c>
      <c r="DP109" s="22">
        <f>DO109*($C$6)*$E109</f>
        <v>2.1640499896957035</v>
      </c>
      <c r="DQ109" s="22"/>
      <c r="DR109" s="22"/>
      <c r="DS109" s="22"/>
      <c r="DT109" s="22"/>
      <c r="DU109" s="22"/>
      <c r="DV109" s="22"/>
      <c r="DW109" s="22"/>
    </row>
    <row r="110" spans="1:128" ht="12.75">
      <c r="A110" s="32">
        <v>78</v>
      </c>
      <c r="B110" s="18">
        <v>1</v>
      </c>
      <c r="C110" s="18">
        <v>1</v>
      </c>
      <c r="D110" s="18">
        <v>1</v>
      </c>
      <c r="E110" s="18">
        <v>1</v>
      </c>
      <c r="F110" s="18"/>
      <c r="X110" s="34"/>
      <c r="AA110" s="13"/>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3">
        <f>IF((CV109)&gt;$C$8,($C$8),(CV109))</f>
        <v>200</v>
      </c>
      <c r="CW110" s="23">
        <f>SUM(CW$14:CW105)</f>
        <v>298.8738000412173</v>
      </c>
      <c r="CX110" s="23"/>
      <c r="CY110" s="22"/>
      <c r="CZ110" s="22">
        <f>(CY113/2)*$I$5*$B110</f>
        <v>170</v>
      </c>
      <c r="DA110" s="22">
        <f>CZ110*($C$4)*$C110</f>
        <v>91.80000000000001</v>
      </c>
      <c r="DB110" s="22">
        <f>DA110*($C$5)*$D110</f>
        <v>61.506000000000014</v>
      </c>
      <c r="DC110" s="22">
        <f aca="true" t="shared" si="96" ref="DC110:DP110">DB110*($C$6)*$E110</f>
        <v>49.20480000000001</v>
      </c>
      <c r="DD110" s="22">
        <f t="shared" si="96"/>
        <v>39.36384000000001</v>
      </c>
      <c r="DE110" s="22">
        <f t="shared" si="96"/>
        <v>31.49107200000001</v>
      </c>
      <c r="DF110" s="22">
        <f t="shared" si="96"/>
        <v>25.19285760000001</v>
      </c>
      <c r="DG110" s="22">
        <f t="shared" si="96"/>
        <v>20.15428608000001</v>
      </c>
      <c r="DH110" s="22">
        <f t="shared" si="96"/>
        <v>16.123428864000008</v>
      </c>
      <c r="DI110" s="22">
        <f t="shared" si="96"/>
        <v>12.898743091200007</v>
      </c>
      <c r="DJ110" s="22">
        <f t="shared" si="96"/>
        <v>10.318994472960007</v>
      </c>
      <c r="DK110" s="22">
        <f t="shared" si="96"/>
        <v>8.255195578368006</v>
      </c>
      <c r="DL110" s="22">
        <f t="shared" si="96"/>
        <v>6.604156462694405</v>
      </c>
      <c r="DM110" s="22">
        <f t="shared" si="96"/>
        <v>5.283325170155525</v>
      </c>
      <c r="DN110" s="22">
        <f t="shared" si="96"/>
        <v>4.22666013612442</v>
      </c>
      <c r="DO110" s="22">
        <f t="shared" si="96"/>
        <v>3.3813281088995364</v>
      </c>
      <c r="DP110" s="22">
        <f t="shared" si="96"/>
        <v>2.7050624871196294</v>
      </c>
      <c r="DQ110" s="22">
        <f>DP110*($C$6)*$E110</f>
        <v>2.1640499896957035</v>
      </c>
      <c r="DR110" s="22"/>
      <c r="DS110" s="22"/>
      <c r="DT110" s="22"/>
      <c r="DU110" s="22"/>
      <c r="DV110" s="22"/>
      <c r="DW110" s="22"/>
      <c r="DX110" s="22"/>
    </row>
    <row r="111" spans="1:129" ht="12.75">
      <c r="A111" s="32">
        <v>79</v>
      </c>
      <c r="B111" s="18">
        <v>1</v>
      </c>
      <c r="C111" s="18">
        <v>1</v>
      </c>
      <c r="D111" s="18">
        <v>1</v>
      </c>
      <c r="E111" s="18">
        <v>1</v>
      </c>
      <c r="F111" s="18"/>
      <c r="X111" s="34"/>
      <c r="AA111" s="13"/>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3">
        <f>IF((CW110)&gt;$C$8,($C$8),(CW110))</f>
        <v>200</v>
      </c>
      <c r="CX111" s="23">
        <f>SUM(CX$14:CX106)</f>
        <v>298.8738000412173</v>
      </c>
      <c r="CY111" s="23"/>
      <c r="CZ111" s="22"/>
      <c r="DA111" s="22">
        <f>(CZ114/2)*$I$5*$B111</f>
        <v>170</v>
      </c>
      <c r="DB111" s="22">
        <f>DA111*($C$4)*$C111</f>
        <v>91.80000000000001</v>
      </c>
      <c r="DC111" s="22">
        <f>DB111*($C$5)*$D111</f>
        <v>61.506000000000014</v>
      </c>
      <c r="DD111" s="22">
        <f aca="true" t="shared" si="97" ref="DD111:DQ111">DC111*($C$6)*$E111</f>
        <v>49.20480000000001</v>
      </c>
      <c r="DE111" s="22">
        <f t="shared" si="97"/>
        <v>39.36384000000001</v>
      </c>
      <c r="DF111" s="22">
        <f t="shared" si="97"/>
        <v>31.49107200000001</v>
      </c>
      <c r="DG111" s="22">
        <f t="shared" si="97"/>
        <v>25.19285760000001</v>
      </c>
      <c r="DH111" s="22">
        <f t="shared" si="97"/>
        <v>20.15428608000001</v>
      </c>
      <c r="DI111" s="22">
        <f t="shared" si="97"/>
        <v>16.123428864000008</v>
      </c>
      <c r="DJ111" s="22">
        <f t="shared" si="97"/>
        <v>12.898743091200007</v>
      </c>
      <c r="DK111" s="22">
        <f t="shared" si="97"/>
        <v>10.318994472960007</v>
      </c>
      <c r="DL111" s="22">
        <f t="shared" si="97"/>
        <v>8.255195578368006</v>
      </c>
      <c r="DM111" s="22">
        <f t="shared" si="97"/>
        <v>6.604156462694405</v>
      </c>
      <c r="DN111" s="22">
        <f t="shared" si="97"/>
        <v>5.283325170155525</v>
      </c>
      <c r="DO111" s="22">
        <f t="shared" si="97"/>
        <v>4.22666013612442</v>
      </c>
      <c r="DP111" s="22">
        <f t="shared" si="97"/>
        <v>3.3813281088995364</v>
      </c>
      <c r="DQ111" s="22">
        <f t="shared" si="97"/>
        <v>2.7050624871196294</v>
      </c>
      <c r="DR111" s="22">
        <f>DQ111*($C$6)*$E111</f>
        <v>2.1640499896957035</v>
      </c>
      <c r="DS111" s="22"/>
      <c r="DT111" s="22"/>
      <c r="DU111" s="22"/>
      <c r="DV111" s="22"/>
      <c r="DW111" s="22"/>
      <c r="DX111" s="22"/>
      <c r="DY111" s="22"/>
    </row>
    <row r="112" spans="1:130" ht="12.75">
      <c r="A112" s="32">
        <v>80</v>
      </c>
      <c r="B112" s="18">
        <v>1</v>
      </c>
      <c r="C112" s="18">
        <v>1</v>
      </c>
      <c r="D112" s="18">
        <v>1</v>
      </c>
      <c r="E112" s="18">
        <v>1</v>
      </c>
      <c r="F112" s="18"/>
      <c r="X112" s="34"/>
      <c r="AA112" s="13"/>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3">
        <f>IF((CX111)&gt;$C$8,($C$8),(CX111))</f>
        <v>200</v>
      </c>
      <c r="CY112" s="23">
        <f>SUM(CY$14:CY107)</f>
        <v>298.8738000412173</v>
      </c>
      <c r="CZ112" s="23"/>
      <c r="DA112" s="22"/>
      <c r="DB112" s="22">
        <f>(DA115/2)*$I$5*$B112</f>
        <v>170</v>
      </c>
      <c r="DC112" s="22">
        <f>DB112*($C$4)*$C112</f>
        <v>91.80000000000001</v>
      </c>
      <c r="DD112" s="22">
        <f>DC112*($C$5)*$D112</f>
        <v>61.506000000000014</v>
      </c>
      <c r="DE112" s="22">
        <f aca="true" t="shared" si="98" ref="DE112:DR112">DD112*($C$6)*$E112</f>
        <v>49.20480000000001</v>
      </c>
      <c r="DF112" s="22">
        <f t="shared" si="98"/>
        <v>39.36384000000001</v>
      </c>
      <c r="DG112" s="22">
        <f t="shared" si="98"/>
        <v>31.49107200000001</v>
      </c>
      <c r="DH112" s="22">
        <f t="shared" si="98"/>
        <v>25.19285760000001</v>
      </c>
      <c r="DI112" s="22">
        <f t="shared" si="98"/>
        <v>20.15428608000001</v>
      </c>
      <c r="DJ112" s="22">
        <f t="shared" si="98"/>
        <v>16.123428864000008</v>
      </c>
      <c r="DK112" s="22">
        <f t="shared" si="98"/>
        <v>12.898743091200007</v>
      </c>
      <c r="DL112" s="22">
        <f t="shared" si="98"/>
        <v>10.318994472960007</v>
      </c>
      <c r="DM112" s="22">
        <f t="shared" si="98"/>
        <v>8.255195578368006</v>
      </c>
      <c r="DN112" s="22">
        <f t="shared" si="98"/>
        <v>6.604156462694405</v>
      </c>
      <c r="DO112" s="22">
        <f t="shared" si="98"/>
        <v>5.283325170155525</v>
      </c>
      <c r="DP112" s="22">
        <f t="shared" si="98"/>
        <v>4.22666013612442</v>
      </c>
      <c r="DQ112" s="22">
        <f t="shared" si="98"/>
        <v>3.3813281088995364</v>
      </c>
      <c r="DR112" s="22">
        <f t="shared" si="98"/>
        <v>2.7050624871196294</v>
      </c>
      <c r="DS112" s="22">
        <f>DR112*($C$6)*$E112</f>
        <v>2.1640499896957035</v>
      </c>
      <c r="DT112" s="22"/>
      <c r="DU112" s="22"/>
      <c r="DV112" s="22"/>
      <c r="DW112" s="22"/>
      <c r="DX112" s="22"/>
      <c r="DY112" s="22"/>
      <c r="DZ112" s="22"/>
    </row>
    <row r="113" spans="1:131" ht="12.75">
      <c r="A113" s="32">
        <v>81</v>
      </c>
      <c r="B113" s="18">
        <v>1</v>
      </c>
      <c r="C113" s="18">
        <v>1</v>
      </c>
      <c r="D113" s="18">
        <v>1</v>
      </c>
      <c r="E113" s="18">
        <v>1</v>
      </c>
      <c r="F113" s="18"/>
      <c r="X113" s="34"/>
      <c r="AA113" s="13"/>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3">
        <f>IF((CY112)&gt;$C$8,($C$8),(CY112))</f>
        <v>200</v>
      </c>
      <c r="CZ113" s="23">
        <f>SUM(CZ$14:CZ108)</f>
        <v>298.8738000412173</v>
      </c>
      <c r="DA113" s="23"/>
      <c r="DB113" s="22"/>
      <c r="DC113" s="22">
        <f>(DB116/2)*$I$5*$B113</f>
        <v>170</v>
      </c>
      <c r="DD113" s="22">
        <f>DC113*($C$4)*$C113</f>
        <v>91.80000000000001</v>
      </c>
      <c r="DE113" s="22">
        <f>DD113*($C$5)*$D113</f>
        <v>61.506000000000014</v>
      </c>
      <c r="DF113" s="22">
        <f aca="true" t="shared" si="99" ref="DF113:DS113">DE113*($C$6)*$E113</f>
        <v>49.20480000000001</v>
      </c>
      <c r="DG113" s="22">
        <f t="shared" si="99"/>
        <v>39.36384000000001</v>
      </c>
      <c r="DH113" s="22">
        <f t="shared" si="99"/>
        <v>31.49107200000001</v>
      </c>
      <c r="DI113" s="22">
        <f t="shared" si="99"/>
        <v>25.19285760000001</v>
      </c>
      <c r="DJ113" s="22">
        <f t="shared" si="99"/>
        <v>20.15428608000001</v>
      </c>
      <c r="DK113" s="22">
        <f t="shared" si="99"/>
        <v>16.123428864000008</v>
      </c>
      <c r="DL113" s="22">
        <f t="shared" si="99"/>
        <v>12.898743091200007</v>
      </c>
      <c r="DM113" s="22">
        <f t="shared" si="99"/>
        <v>10.318994472960007</v>
      </c>
      <c r="DN113" s="22">
        <f t="shared" si="99"/>
        <v>8.255195578368006</v>
      </c>
      <c r="DO113" s="22">
        <f t="shared" si="99"/>
        <v>6.604156462694405</v>
      </c>
      <c r="DP113" s="22">
        <f t="shared" si="99"/>
        <v>5.283325170155525</v>
      </c>
      <c r="DQ113" s="22">
        <f t="shared" si="99"/>
        <v>4.22666013612442</v>
      </c>
      <c r="DR113" s="22">
        <f t="shared" si="99"/>
        <v>3.3813281088995364</v>
      </c>
      <c r="DS113" s="22">
        <f t="shared" si="99"/>
        <v>2.7050624871196294</v>
      </c>
      <c r="DT113" s="22">
        <f>DS113*($C$6)*$E113</f>
        <v>2.1640499896957035</v>
      </c>
      <c r="DU113" s="22"/>
      <c r="DV113" s="22"/>
      <c r="DW113" s="22"/>
      <c r="DX113" s="22"/>
      <c r="DY113" s="22"/>
      <c r="DZ113" s="22"/>
      <c r="EA113" s="22"/>
    </row>
    <row r="114" spans="1:132" ht="12.75">
      <c r="A114" s="32">
        <v>82</v>
      </c>
      <c r="B114" s="18">
        <v>1</v>
      </c>
      <c r="C114" s="18">
        <v>1</v>
      </c>
      <c r="D114" s="18">
        <v>1</v>
      </c>
      <c r="E114" s="18">
        <v>1</v>
      </c>
      <c r="F114" s="18"/>
      <c r="X114" s="34"/>
      <c r="AA114" s="13"/>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3">
        <f>IF((CZ113)&gt;$C$8,($C$8),(CZ113))</f>
        <v>200</v>
      </c>
      <c r="DA114" s="23">
        <f>SUM(DA$14:DA109)</f>
        <v>298.8738000412173</v>
      </c>
      <c r="DB114" s="23"/>
      <c r="DC114" s="22"/>
      <c r="DD114" s="22">
        <f>(DC117/2)*$I$5*$B114</f>
        <v>170</v>
      </c>
      <c r="DE114" s="22">
        <f>DD114*($C$4)*$C114</f>
        <v>91.80000000000001</v>
      </c>
      <c r="DF114" s="22">
        <f>DE114*($C$5)*$D114</f>
        <v>61.506000000000014</v>
      </c>
      <c r="DG114" s="22">
        <f aca="true" t="shared" si="100" ref="DG114:DT114">DF114*($C$6)*$E114</f>
        <v>49.20480000000001</v>
      </c>
      <c r="DH114" s="22">
        <f t="shared" si="100"/>
        <v>39.36384000000001</v>
      </c>
      <c r="DI114" s="22">
        <f t="shared" si="100"/>
        <v>31.49107200000001</v>
      </c>
      <c r="DJ114" s="22">
        <f t="shared" si="100"/>
        <v>25.19285760000001</v>
      </c>
      <c r="DK114" s="22">
        <f t="shared" si="100"/>
        <v>20.15428608000001</v>
      </c>
      <c r="DL114" s="22">
        <f t="shared" si="100"/>
        <v>16.123428864000008</v>
      </c>
      <c r="DM114" s="22">
        <f t="shared" si="100"/>
        <v>12.898743091200007</v>
      </c>
      <c r="DN114" s="22">
        <f t="shared" si="100"/>
        <v>10.318994472960007</v>
      </c>
      <c r="DO114" s="22">
        <f t="shared" si="100"/>
        <v>8.255195578368006</v>
      </c>
      <c r="DP114" s="22">
        <f t="shared" si="100"/>
        <v>6.604156462694405</v>
      </c>
      <c r="DQ114" s="22">
        <f t="shared" si="100"/>
        <v>5.283325170155525</v>
      </c>
      <c r="DR114" s="22">
        <f t="shared" si="100"/>
        <v>4.22666013612442</v>
      </c>
      <c r="DS114" s="22">
        <f t="shared" si="100"/>
        <v>3.3813281088995364</v>
      </c>
      <c r="DT114" s="22">
        <f t="shared" si="100"/>
        <v>2.7050624871196294</v>
      </c>
      <c r="DU114" s="22">
        <f>DT114*($C$6)*$E114</f>
        <v>2.1640499896957035</v>
      </c>
      <c r="DV114" s="22"/>
      <c r="DW114" s="22"/>
      <c r="DX114" s="22"/>
      <c r="DY114" s="22"/>
      <c r="DZ114" s="22"/>
      <c r="EA114" s="22"/>
      <c r="EB114" s="22"/>
    </row>
    <row r="115" spans="1:133" ht="12.75">
      <c r="A115" s="32">
        <v>83</v>
      </c>
      <c r="B115" s="18">
        <v>1</v>
      </c>
      <c r="C115" s="18">
        <v>1</v>
      </c>
      <c r="D115" s="18">
        <v>1</v>
      </c>
      <c r="E115" s="18">
        <v>1</v>
      </c>
      <c r="F115" s="18"/>
      <c r="X115" s="34"/>
      <c r="AA115" s="13"/>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3">
        <f>IF((DA114)&gt;$C$8,($C$8),(DA114))</f>
        <v>200</v>
      </c>
      <c r="DB115" s="23">
        <f>SUM(DB$14:DB110)</f>
        <v>298.8738000412173</v>
      </c>
      <c r="DC115" s="23"/>
      <c r="DD115" s="22"/>
      <c r="DE115" s="22">
        <f>(DD118/2)*$I$5*$B115</f>
        <v>170</v>
      </c>
      <c r="DF115" s="22">
        <f>DE115*($C$4)*$C115</f>
        <v>91.80000000000001</v>
      </c>
      <c r="DG115" s="22">
        <f>DF115*($C$5)*$D115</f>
        <v>61.506000000000014</v>
      </c>
      <c r="DH115" s="22">
        <f aca="true" t="shared" si="101" ref="DH115:DU115">DG115*($C$6)*$E115</f>
        <v>49.20480000000001</v>
      </c>
      <c r="DI115" s="22">
        <f t="shared" si="101"/>
        <v>39.36384000000001</v>
      </c>
      <c r="DJ115" s="22">
        <f t="shared" si="101"/>
        <v>31.49107200000001</v>
      </c>
      <c r="DK115" s="22">
        <f t="shared" si="101"/>
        <v>25.19285760000001</v>
      </c>
      <c r="DL115" s="22">
        <f t="shared" si="101"/>
        <v>20.15428608000001</v>
      </c>
      <c r="DM115" s="22">
        <f t="shared" si="101"/>
        <v>16.123428864000008</v>
      </c>
      <c r="DN115" s="22">
        <f t="shared" si="101"/>
        <v>12.898743091200007</v>
      </c>
      <c r="DO115" s="22">
        <f t="shared" si="101"/>
        <v>10.318994472960007</v>
      </c>
      <c r="DP115" s="22">
        <f t="shared" si="101"/>
        <v>8.255195578368006</v>
      </c>
      <c r="DQ115" s="22">
        <f t="shared" si="101"/>
        <v>6.604156462694405</v>
      </c>
      <c r="DR115" s="22">
        <f t="shared" si="101"/>
        <v>5.283325170155525</v>
      </c>
      <c r="DS115" s="22">
        <f t="shared" si="101"/>
        <v>4.22666013612442</v>
      </c>
      <c r="DT115" s="22">
        <f t="shared" si="101"/>
        <v>3.3813281088995364</v>
      </c>
      <c r="DU115" s="22">
        <f t="shared" si="101"/>
        <v>2.7050624871196294</v>
      </c>
      <c r="DV115" s="22">
        <f>DU115*($C$6)*$E115</f>
        <v>2.1640499896957035</v>
      </c>
      <c r="DW115" s="22"/>
      <c r="DX115" s="22"/>
      <c r="DY115" s="22"/>
      <c r="DZ115" s="22"/>
      <c r="EA115" s="22"/>
      <c r="EB115" s="22"/>
      <c r="EC115" s="22"/>
    </row>
    <row r="116" spans="1:134" ht="12.75">
      <c r="A116" s="32">
        <v>84</v>
      </c>
      <c r="B116" s="18">
        <v>1</v>
      </c>
      <c r="C116" s="18">
        <v>1</v>
      </c>
      <c r="D116" s="18">
        <v>1</v>
      </c>
      <c r="E116" s="18">
        <v>1</v>
      </c>
      <c r="F116" s="18"/>
      <c r="X116" s="34"/>
      <c r="AA116" s="13"/>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3">
        <f>IF((DB115)&gt;$C$8,($C$8),(DB115))</f>
        <v>200</v>
      </c>
      <c r="DC116" s="23">
        <f>SUM(DC$14:DC111)</f>
        <v>298.8738000412173</v>
      </c>
      <c r="DD116" s="23"/>
      <c r="DE116" s="22"/>
      <c r="DF116" s="22">
        <f>(DE119/2)*$I$5*$B116</f>
        <v>170</v>
      </c>
      <c r="DG116" s="22">
        <f>DF116*($C$4)*$C116</f>
        <v>91.80000000000001</v>
      </c>
      <c r="DH116" s="22">
        <f>DG116*($C$5)*$D116</f>
        <v>61.506000000000014</v>
      </c>
      <c r="DI116" s="22">
        <f aca="true" t="shared" si="102" ref="DI116:DV116">DH116*($C$6)*$E116</f>
        <v>49.20480000000001</v>
      </c>
      <c r="DJ116" s="22">
        <f t="shared" si="102"/>
        <v>39.36384000000001</v>
      </c>
      <c r="DK116" s="22">
        <f t="shared" si="102"/>
        <v>31.49107200000001</v>
      </c>
      <c r="DL116" s="22">
        <f t="shared" si="102"/>
        <v>25.19285760000001</v>
      </c>
      <c r="DM116" s="22">
        <f t="shared" si="102"/>
        <v>20.15428608000001</v>
      </c>
      <c r="DN116" s="22">
        <f t="shared" si="102"/>
        <v>16.123428864000008</v>
      </c>
      <c r="DO116" s="22">
        <f t="shared" si="102"/>
        <v>12.898743091200007</v>
      </c>
      <c r="DP116" s="22">
        <f t="shared" si="102"/>
        <v>10.318994472960007</v>
      </c>
      <c r="DQ116" s="22">
        <f t="shared" si="102"/>
        <v>8.255195578368006</v>
      </c>
      <c r="DR116" s="22">
        <f t="shared" si="102"/>
        <v>6.604156462694405</v>
      </c>
      <c r="DS116" s="22">
        <f t="shared" si="102"/>
        <v>5.283325170155525</v>
      </c>
      <c r="DT116" s="22">
        <f t="shared" si="102"/>
        <v>4.22666013612442</v>
      </c>
      <c r="DU116" s="22">
        <f t="shared" si="102"/>
        <v>3.3813281088995364</v>
      </c>
      <c r="DV116" s="22">
        <f t="shared" si="102"/>
        <v>2.7050624871196294</v>
      </c>
      <c r="DW116" s="22">
        <f>DV116*($C$6)*$E116</f>
        <v>2.1640499896957035</v>
      </c>
      <c r="DX116" s="22"/>
      <c r="DY116" s="22"/>
      <c r="DZ116" s="22"/>
      <c r="EA116" s="22"/>
      <c r="EB116" s="22"/>
      <c r="EC116" s="22"/>
      <c r="ED116" s="22"/>
    </row>
    <row r="117" spans="1:135" ht="12.75">
      <c r="A117" s="32">
        <v>85</v>
      </c>
      <c r="B117" s="18">
        <v>1</v>
      </c>
      <c r="C117" s="18">
        <v>1</v>
      </c>
      <c r="D117" s="18">
        <v>1</v>
      </c>
      <c r="E117" s="18">
        <v>1</v>
      </c>
      <c r="F117" s="18"/>
      <c r="X117" s="34"/>
      <c r="AA117" s="13"/>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3">
        <f>IF((DC116)&gt;$C$8,($C$8),(DC116))</f>
        <v>200</v>
      </c>
      <c r="DD117" s="23">
        <f>SUM(DD$14:DD112)</f>
        <v>298.8738000412173</v>
      </c>
      <c r="DE117" s="23"/>
      <c r="DF117" s="22"/>
      <c r="DG117" s="22">
        <f>(DF120/2)*$I$5*$B117</f>
        <v>170</v>
      </c>
      <c r="DH117" s="22">
        <f>DG117*($C$4)*$C117</f>
        <v>91.80000000000001</v>
      </c>
      <c r="DI117" s="22">
        <f>DH117*($C$5)*$D117</f>
        <v>61.506000000000014</v>
      </c>
      <c r="DJ117" s="22">
        <f aca="true" t="shared" si="103" ref="DJ117:DW117">DI117*($C$6)*$E117</f>
        <v>49.20480000000001</v>
      </c>
      <c r="DK117" s="22">
        <f t="shared" si="103"/>
        <v>39.36384000000001</v>
      </c>
      <c r="DL117" s="22">
        <f t="shared" si="103"/>
        <v>31.49107200000001</v>
      </c>
      <c r="DM117" s="22">
        <f t="shared" si="103"/>
        <v>25.19285760000001</v>
      </c>
      <c r="DN117" s="22">
        <f t="shared" si="103"/>
        <v>20.15428608000001</v>
      </c>
      <c r="DO117" s="22">
        <f t="shared" si="103"/>
        <v>16.123428864000008</v>
      </c>
      <c r="DP117" s="22">
        <f t="shared" si="103"/>
        <v>12.898743091200007</v>
      </c>
      <c r="DQ117" s="22">
        <f t="shared" si="103"/>
        <v>10.318994472960007</v>
      </c>
      <c r="DR117" s="22">
        <f t="shared" si="103"/>
        <v>8.255195578368006</v>
      </c>
      <c r="DS117" s="22">
        <f t="shared" si="103"/>
        <v>6.604156462694405</v>
      </c>
      <c r="DT117" s="22">
        <f t="shared" si="103"/>
        <v>5.283325170155525</v>
      </c>
      <c r="DU117" s="22">
        <f t="shared" si="103"/>
        <v>4.22666013612442</v>
      </c>
      <c r="DV117" s="22">
        <f t="shared" si="103"/>
        <v>3.3813281088995364</v>
      </c>
      <c r="DW117" s="22">
        <f t="shared" si="103"/>
        <v>2.7050624871196294</v>
      </c>
      <c r="DX117" s="22">
        <f>DW117*($C$6)*$E117</f>
        <v>2.1640499896957035</v>
      </c>
      <c r="DY117" s="22"/>
      <c r="DZ117" s="22"/>
      <c r="EA117" s="22"/>
      <c r="EB117" s="22"/>
      <c r="EC117" s="22"/>
      <c r="ED117" s="22"/>
      <c r="EE117" s="22"/>
    </row>
    <row r="118" spans="1:136" ht="12.75">
      <c r="A118" s="32">
        <v>86</v>
      </c>
      <c r="B118" s="18">
        <v>1</v>
      </c>
      <c r="C118" s="18">
        <v>1</v>
      </c>
      <c r="D118" s="18">
        <v>1</v>
      </c>
      <c r="E118" s="18">
        <v>1</v>
      </c>
      <c r="F118" s="18"/>
      <c r="X118" s="34"/>
      <c r="AA118" s="13"/>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3">
        <f>IF((DD117)&gt;$C$8,($C$8),(DD117))</f>
        <v>200</v>
      </c>
      <c r="DE118" s="23">
        <f>SUM(DE$14:DE113)</f>
        <v>298.8738000412173</v>
      </c>
      <c r="DF118" s="23"/>
      <c r="DG118" s="22"/>
      <c r="DH118" s="22">
        <f>(DG121/2)*$I$5*$B118</f>
        <v>170</v>
      </c>
      <c r="DI118" s="22">
        <f>DH118*($C$4)*$C118</f>
        <v>91.80000000000001</v>
      </c>
      <c r="DJ118" s="22">
        <f>DI118*($C$5)*$D118</f>
        <v>61.506000000000014</v>
      </c>
      <c r="DK118" s="22">
        <f aca="true" t="shared" si="104" ref="DK118:DX118">DJ118*($C$6)*$E118</f>
        <v>49.20480000000001</v>
      </c>
      <c r="DL118" s="22">
        <f t="shared" si="104"/>
        <v>39.36384000000001</v>
      </c>
      <c r="DM118" s="22">
        <f t="shared" si="104"/>
        <v>31.49107200000001</v>
      </c>
      <c r="DN118" s="22">
        <f t="shared" si="104"/>
        <v>25.19285760000001</v>
      </c>
      <c r="DO118" s="22">
        <f t="shared" si="104"/>
        <v>20.15428608000001</v>
      </c>
      <c r="DP118" s="22">
        <f t="shared" si="104"/>
        <v>16.123428864000008</v>
      </c>
      <c r="DQ118" s="22">
        <f t="shared" si="104"/>
        <v>12.898743091200007</v>
      </c>
      <c r="DR118" s="22">
        <f t="shared" si="104"/>
        <v>10.318994472960007</v>
      </c>
      <c r="DS118" s="22">
        <f t="shared" si="104"/>
        <v>8.255195578368006</v>
      </c>
      <c r="DT118" s="22">
        <f t="shared" si="104"/>
        <v>6.604156462694405</v>
      </c>
      <c r="DU118" s="22">
        <f t="shared" si="104"/>
        <v>5.283325170155525</v>
      </c>
      <c r="DV118" s="22">
        <f t="shared" si="104"/>
        <v>4.22666013612442</v>
      </c>
      <c r="DW118" s="22">
        <f t="shared" si="104"/>
        <v>3.3813281088995364</v>
      </c>
      <c r="DX118" s="22">
        <f t="shared" si="104"/>
        <v>2.7050624871196294</v>
      </c>
      <c r="DY118" s="22">
        <f>DX118*($C$6)*$E118</f>
        <v>2.1640499896957035</v>
      </c>
      <c r="DZ118" s="22"/>
      <c r="EA118" s="22"/>
      <c r="EB118" s="22"/>
      <c r="EC118" s="22"/>
      <c r="ED118" s="22"/>
      <c r="EE118" s="22"/>
      <c r="EF118" s="22"/>
    </row>
    <row r="119" spans="1:137" ht="12.75">
      <c r="A119" s="32">
        <v>87</v>
      </c>
      <c r="B119" s="18">
        <v>1</v>
      </c>
      <c r="C119" s="18">
        <v>1</v>
      </c>
      <c r="D119" s="18">
        <v>1</v>
      </c>
      <c r="E119" s="18">
        <v>1</v>
      </c>
      <c r="F119" s="18"/>
      <c r="X119" s="34"/>
      <c r="AA119" s="13"/>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3">
        <f>IF((DE118)&gt;$C$8,($C$8),(DE118))</f>
        <v>200</v>
      </c>
      <c r="DF119" s="23">
        <f>SUM(DF$14:DF114)</f>
        <v>298.8738000412173</v>
      </c>
      <c r="DG119" s="23"/>
      <c r="DH119" s="22"/>
      <c r="DI119" s="22">
        <f>(DH122/2)*$I$5*$B119</f>
        <v>170</v>
      </c>
      <c r="DJ119" s="22">
        <f>DI119*($C$4)*$C119</f>
        <v>91.80000000000001</v>
      </c>
      <c r="DK119" s="22">
        <f>DJ119*($C$5)*$D119</f>
        <v>61.506000000000014</v>
      </c>
      <c r="DL119" s="22">
        <f aca="true" t="shared" si="105" ref="DL119:DY119">DK119*($C$6)*$E119</f>
        <v>49.20480000000001</v>
      </c>
      <c r="DM119" s="22">
        <f t="shared" si="105"/>
        <v>39.36384000000001</v>
      </c>
      <c r="DN119" s="22">
        <f t="shared" si="105"/>
        <v>31.49107200000001</v>
      </c>
      <c r="DO119" s="22">
        <f t="shared" si="105"/>
        <v>25.19285760000001</v>
      </c>
      <c r="DP119" s="22">
        <f t="shared" si="105"/>
        <v>20.15428608000001</v>
      </c>
      <c r="DQ119" s="22">
        <f t="shared" si="105"/>
        <v>16.123428864000008</v>
      </c>
      <c r="DR119" s="22">
        <f t="shared" si="105"/>
        <v>12.898743091200007</v>
      </c>
      <c r="DS119" s="22">
        <f t="shared" si="105"/>
        <v>10.318994472960007</v>
      </c>
      <c r="DT119" s="22">
        <f t="shared" si="105"/>
        <v>8.255195578368006</v>
      </c>
      <c r="DU119" s="22">
        <f t="shared" si="105"/>
        <v>6.604156462694405</v>
      </c>
      <c r="DV119" s="22">
        <f t="shared" si="105"/>
        <v>5.283325170155525</v>
      </c>
      <c r="DW119" s="22">
        <f t="shared" si="105"/>
        <v>4.22666013612442</v>
      </c>
      <c r="DX119" s="22">
        <f t="shared" si="105"/>
        <v>3.3813281088995364</v>
      </c>
      <c r="DY119" s="22">
        <f t="shared" si="105"/>
        <v>2.7050624871196294</v>
      </c>
      <c r="DZ119" s="22">
        <f>DY119*($C$6)*$E119</f>
        <v>2.1640499896957035</v>
      </c>
      <c r="EA119" s="22"/>
      <c r="EB119" s="22"/>
      <c r="EC119" s="22"/>
      <c r="ED119" s="22"/>
      <c r="EE119" s="22"/>
      <c r="EF119" s="22"/>
      <c r="EG119" s="22"/>
    </row>
    <row r="120" spans="1:138" ht="12.75">
      <c r="A120" s="32">
        <v>88</v>
      </c>
      <c r="B120" s="18">
        <v>1</v>
      </c>
      <c r="C120" s="18">
        <v>1</v>
      </c>
      <c r="D120" s="18">
        <v>1</v>
      </c>
      <c r="E120" s="18">
        <v>1</v>
      </c>
      <c r="F120" s="18"/>
      <c r="X120" s="34"/>
      <c r="AA120" s="13"/>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3">
        <f>IF((DF119)&gt;$C$8,($C$8),(DF119))</f>
        <v>200</v>
      </c>
      <c r="DG120" s="23">
        <f>SUM(DG$14:DG115)</f>
        <v>298.8738000412173</v>
      </c>
      <c r="DH120" s="23"/>
      <c r="DI120" s="22"/>
      <c r="DJ120" s="22">
        <f>(DI123/2)*$I$5*$B120</f>
        <v>170</v>
      </c>
      <c r="DK120" s="22">
        <f>DJ120*($C$4)*$C120</f>
        <v>91.80000000000001</v>
      </c>
      <c r="DL120" s="22">
        <f>DK120*($C$5)*$D120</f>
        <v>61.506000000000014</v>
      </c>
      <c r="DM120" s="22">
        <f aca="true" t="shared" si="106" ref="DM120:DZ120">DL120*($C$6)*$E120</f>
        <v>49.20480000000001</v>
      </c>
      <c r="DN120" s="22">
        <f t="shared" si="106"/>
        <v>39.36384000000001</v>
      </c>
      <c r="DO120" s="22">
        <f t="shared" si="106"/>
        <v>31.49107200000001</v>
      </c>
      <c r="DP120" s="22">
        <f t="shared" si="106"/>
        <v>25.19285760000001</v>
      </c>
      <c r="DQ120" s="22">
        <f t="shared" si="106"/>
        <v>20.15428608000001</v>
      </c>
      <c r="DR120" s="22">
        <f t="shared" si="106"/>
        <v>16.123428864000008</v>
      </c>
      <c r="DS120" s="22">
        <f t="shared" si="106"/>
        <v>12.898743091200007</v>
      </c>
      <c r="DT120" s="22">
        <f t="shared" si="106"/>
        <v>10.318994472960007</v>
      </c>
      <c r="DU120" s="22">
        <f t="shared" si="106"/>
        <v>8.255195578368006</v>
      </c>
      <c r="DV120" s="22">
        <f t="shared" si="106"/>
        <v>6.604156462694405</v>
      </c>
      <c r="DW120" s="22">
        <f t="shared" si="106"/>
        <v>5.283325170155525</v>
      </c>
      <c r="DX120" s="22">
        <f t="shared" si="106"/>
        <v>4.22666013612442</v>
      </c>
      <c r="DY120" s="22">
        <f t="shared" si="106"/>
        <v>3.3813281088995364</v>
      </c>
      <c r="DZ120" s="22">
        <f t="shared" si="106"/>
        <v>2.7050624871196294</v>
      </c>
      <c r="EA120" s="22">
        <f>DZ120*($C$6)*$E120</f>
        <v>2.1640499896957035</v>
      </c>
      <c r="EB120" s="22"/>
      <c r="EC120" s="22"/>
      <c r="ED120" s="22"/>
      <c r="EE120" s="22"/>
      <c r="EF120" s="22"/>
      <c r="EG120" s="22"/>
      <c r="EH120" s="22"/>
    </row>
    <row r="121" spans="1:139" ht="12.75">
      <c r="A121" s="32">
        <v>89</v>
      </c>
      <c r="B121" s="18">
        <v>1</v>
      </c>
      <c r="C121" s="18">
        <v>1</v>
      </c>
      <c r="D121" s="18">
        <v>1</v>
      </c>
      <c r="E121" s="18">
        <v>1</v>
      </c>
      <c r="F121" s="18"/>
      <c r="X121" s="34"/>
      <c r="AA121" s="13"/>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3">
        <f>IF((DG120)&gt;$C$8,($C$8),(DG120))</f>
        <v>200</v>
      </c>
      <c r="DH121" s="23">
        <f>SUM(DH$14:DH116)</f>
        <v>298.8738000412173</v>
      </c>
      <c r="DI121" s="23"/>
      <c r="DJ121" s="22"/>
      <c r="DK121" s="22">
        <f>(DJ124/2)*$I$5*$B121</f>
        <v>170</v>
      </c>
      <c r="DL121" s="22">
        <f>DK121*($C$4)*$C121</f>
        <v>91.80000000000001</v>
      </c>
      <c r="DM121" s="22">
        <f>DL121*($C$5)*$D121</f>
        <v>61.506000000000014</v>
      </c>
      <c r="DN121" s="22">
        <f aca="true" t="shared" si="107" ref="DN121:EA121">DM121*($C$6)*$E121</f>
        <v>49.20480000000001</v>
      </c>
      <c r="DO121" s="22">
        <f t="shared" si="107"/>
        <v>39.36384000000001</v>
      </c>
      <c r="DP121" s="22">
        <f t="shared" si="107"/>
        <v>31.49107200000001</v>
      </c>
      <c r="DQ121" s="22">
        <f t="shared" si="107"/>
        <v>25.19285760000001</v>
      </c>
      <c r="DR121" s="22">
        <f t="shared" si="107"/>
        <v>20.15428608000001</v>
      </c>
      <c r="DS121" s="22">
        <f t="shared" si="107"/>
        <v>16.123428864000008</v>
      </c>
      <c r="DT121" s="22">
        <f t="shared" si="107"/>
        <v>12.898743091200007</v>
      </c>
      <c r="DU121" s="22">
        <f t="shared" si="107"/>
        <v>10.318994472960007</v>
      </c>
      <c r="DV121" s="22">
        <f t="shared" si="107"/>
        <v>8.255195578368006</v>
      </c>
      <c r="DW121" s="22">
        <f t="shared" si="107"/>
        <v>6.604156462694405</v>
      </c>
      <c r="DX121" s="22">
        <f t="shared" si="107"/>
        <v>5.283325170155525</v>
      </c>
      <c r="DY121" s="22">
        <f t="shared" si="107"/>
        <v>4.22666013612442</v>
      </c>
      <c r="DZ121" s="22">
        <f t="shared" si="107"/>
        <v>3.3813281088995364</v>
      </c>
      <c r="EA121" s="22">
        <f t="shared" si="107"/>
        <v>2.7050624871196294</v>
      </c>
      <c r="EB121" s="22">
        <f>EA121*($C$6)*$E121</f>
        <v>2.1640499896957035</v>
      </c>
      <c r="EC121" s="22"/>
      <c r="ED121" s="22"/>
      <c r="EE121" s="22"/>
      <c r="EF121" s="22"/>
      <c r="EG121" s="22"/>
      <c r="EH121" s="22"/>
      <c r="EI121" s="22"/>
    </row>
    <row r="122" spans="1:140" ht="12.75">
      <c r="A122" s="32">
        <v>90</v>
      </c>
      <c r="B122" s="18">
        <v>1</v>
      </c>
      <c r="C122" s="18">
        <v>1</v>
      </c>
      <c r="D122" s="18">
        <v>1</v>
      </c>
      <c r="E122" s="18">
        <v>1</v>
      </c>
      <c r="F122" s="18"/>
      <c r="X122" s="34"/>
      <c r="AA122" s="13"/>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3">
        <f>IF((DH121)&gt;$C$8,($C$8),(DH121))</f>
        <v>200</v>
      </c>
      <c r="DI122" s="23">
        <f>SUM(DI$14:DI117)</f>
        <v>298.8738000412173</v>
      </c>
      <c r="DJ122" s="23"/>
      <c r="DK122" s="22"/>
      <c r="DL122" s="22">
        <f>(DK125/2)*$I$5*$B122</f>
        <v>170</v>
      </c>
      <c r="DM122" s="22">
        <f>DL122*($C$4)*$C122</f>
        <v>91.80000000000001</v>
      </c>
      <c r="DN122" s="22">
        <f>DM122*($C$5)*$D122</f>
        <v>61.506000000000014</v>
      </c>
      <c r="DO122" s="22">
        <f aca="true" t="shared" si="108" ref="DO122:EB122">DN122*($C$6)*$E122</f>
        <v>49.20480000000001</v>
      </c>
      <c r="DP122" s="22">
        <f t="shared" si="108"/>
        <v>39.36384000000001</v>
      </c>
      <c r="DQ122" s="22">
        <f t="shared" si="108"/>
        <v>31.49107200000001</v>
      </c>
      <c r="DR122" s="22">
        <f t="shared" si="108"/>
        <v>25.19285760000001</v>
      </c>
      <c r="DS122" s="22">
        <f t="shared" si="108"/>
        <v>20.15428608000001</v>
      </c>
      <c r="DT122" s="22">
        <f t="shared" si="108"/>
        <v>16.123428864000008</v>
      </c>
      <c r="DU122" s="22">
        <f t="shared" si="108"/>
        <v>12.898743091200007</v>
      </c>
      <c r="DV122" s="22">
        <f t="shared" si="108"/>
        <v>10.318994472960007</v>
      </c>
      <c r="DW122" s="22">
        <f t="shared" si="108"/>
        <v>8.255195578368006</v>
      </c>
      <c r="DX122" s="22">
        <f t="shared" si="108"/>
        <v>6.604156462694405</v>
      </c>
      <c r="DY122" s="22">
        <f t="shared" si="108"/>
        <v>5.283325170155525</v>
      </c>
      <c r="DZ122" s="22">
        <f t="shared" si="108"/>
        <v>4.22666013612442</v>
      </c>
      <c r="EA122" s="22">
        <f t="shared" si="108"/>
        <v>3.3813281088995364</v>
      </c>
      <c r="EB122" s="22">
        <f t="shared" si="108"/>
        <v>2.7050624871196294</v>
      </c>
      <c r="EC122" s="22">
        <f>EB122*($C$6)*$E122</f>
        <v>2.1640499896957035</v>
      </c>
      <c r="ED122" s="22"/>
      <c r="EE122" s="22"/>
      <c r="EF122" s="22"/>
      <c r="EG122" s="22"/>
      <c r="EH122" s="22"/>
      <c r="EI122" s="22"/>
      <c r="EJ122" s="22"/>
    </row>
    <row r="123" spans="1:141" ht="12.75">
      <c r="A123" s="32">
        <v>91</v>
      </c>
      <c r="B123" s="18">
        <v>1</v>
      </c>
      <c r="C123" s="18">
        <v>1</v>
      </c>
      <c r="D123" s="18">
        <v>1</v>
      </c>
      <c r="E123" s="18">
        <v>1</v>
      </c>
      <c r="F123" s="18"/>
      <c r="X123" s="34"/>
      <c r="AA123" s="13"/>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3">
        <f>IF((DI122)&gt;$C$8,($C$8),(DI122))</f>
        <v>200</v>
      </c>
      <c r="DJ123" s="23">
        <f>SUM(DJ$14:DJ118)</f>
        <v>298.8738000412173</v>
      </c>
      <c r="DK123" s="23"/>
      <c r="DL123" s="22"/>
      <c r="DM123" s="22">
        <f>(DL126/2)*$I$5*$B123</f>
        <v>170</v>
      </c>
      <c r="DN123" s="22">
        <f>DM123*($C$4)*$C123</f>
        <v>91.80000000000001</v>
      </c>
      <c r="DO123" s="22">
        <f>DN123*($C$5)*$D123</f>
        <v>61.506000000000014</v>
      </c>
      <c r="DP123" s="22">
        <f aca="true" t="shared" si="109" ref="DP123:EC123">DO123*($C$6)*$E123</f>
        <v>49.20480000000001</v>
      </c>
      <c r="DQ123" s="22">
        <f t="shared" si="109"/>
        <v>39.36384000000001</v>
      </c>
      <c r="DR123" s="22">
        <f t="shared" si="109"/>
        <v>31.49107200000001</v>
      </c>
      <c r="DS123" s="22">
        <f t="shared" si="109"/>
        <v>25.19285760000001</v>
      </c>
      <c r="DT123" s="22">
        <f t="shared" si="109"/>
        <v>20.15428608000001</v>
      </c>
      <c r="DU123" s="22">
        <f t="shared" si="109"/>
        <v>16.123428864000008</v>
      </c>
      <c r="DV123" s="22">
        <f t="shared" si="109"/>
        <v>12.898743091200007</v>
      </c>
      <c r="DW123" s="22">
        <f t="shared" si="109"/>
        <v>10.318994472960007</v>
      </c>
      <c r="DX123" s="22">
        <f t="shared" si="109"/>
        <v>8.255195578368006</v>
      </c>
      <c r="DY123" s="22">
        <f t="shared" si="109"/>
        <v>6.604156462694405</v>
      </c>
      <c r="DZ123" s="22">
        <f t="shared" si="109"/>
        <v>5.283325170155525</v>
      </c>
      <c r="EA123" s="22">
        <f t="shared" si="109"/>
        <v>4.22666013612442</v>
      </c>
      <c r="EB123" s="22">
        <f t="shared" si="109"/>
        <v>3.3813281088995364</v>
      </c>
      <c r="EC123" s="22">
        <f t="shared" si="109"/>
        <v>2.7050624871196294</v>
      </c>
      <c r="ED123" s="22">
        <f>EC123*($C$6)*$E123</f>
        <v>2.1640499896957035</v>
      </c>
      <c r="EE123" s="22"/>
      <c r="EF123" s="22"/>
      <c r="EG123" s="22"/>
      <c r="EH123" s="22"/>
      <c r="EI123" s="22"/>
      <c r="EJ123" s="22"/>
      <c r="EK123" s="22"/>
    </row>
    <row r="124" spans="1:142" ht="12.75">
      <c r="A124" s="32">
        <v>92</v>
      </c>
      <c r="B124" s="18">
        <v>1</v>
      </c>
      <c r="C124" s="18">
        <v>1</v>
      </c>
      <c r="D124" s="18">
        <v>1</v>
      </c>
      <c r="E124" s="18">
        <v>1</v>
      </c>
      <c r="F124" s="18"/>
      <c r="X124" s="34"/>
      <c r="AA124" s="13"/>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3">
        <f>IF((DJ123)&gt;$C$8,($C$8),(DJ123))</f>
        <v>200</v>
      </c>
      <c r="DK124" s="23">
        <f>SUM(DK$14:DK119)</f>
        <v>298.8738000412173</v>
      </c>
      <c r="DL124" s="23"/>
      <c r="DM124" s="22"/>
      <c r="DN124" s="22">
        <f>(DM127/2)*$I$5*$B124</f>
        <v>170</v>
      </c>
      <c r="DO124" s="22">
        <f>DN124*($C$4)*$C124</f>
        <v>91.80000000000001</v>
      </c>
      <c r="DP124" s="22">
        <f>DO124*($C$5)*$D124</f>
        <v>61.506000000000014</v>
      </c>
      <c r="DQ124" s="22">
        <f aca="true" t="shared" si="110" ref="DQ124:ED124">DP124*($C$6)*$E124</f>
        <v>49.20480000000001</v>
      </c>
      <c r="DR124" s="22">
        <f t="shared" si="110"/>
        <v>39.36384000000001</v>
      </c>
      <c r="DS124" s="22">
        <f t="shared" si="110"/>
        <v>31.49107200000001</v>
      </c>
      <c r="DT124" s="22">
        <f t="shared" si="110"/>
        <v>25.19285760000001</v>
      </c>
      <c r="DU124" s="22">
        <f t="shared" si="110"/>
        <v>20.15428608000001</v>
      </c>
      <c r="DV124" s="22">
        <f t="shared" si="110"/>
        <v>16.123428864000008</v>
      </c>
      <c r="DW124" s="22">
        <f t="shared" si="110"/>
        <v>12.898743091200007</v>
      </c>
      <c r="DX124" s="22">
        <f t="shared" si="110"/>
        <v>10.318994472960007</v>
      </c>
      <c r="DY124" s="22">
        <f t="shared" si="110"/>
        <v>8.255195578368006</v>
      </c>
      <c r="DZ124" s="22">
        <f t="shared" si="110"/>
        <v>6.604156462694405</v>
      </c>
      <c r="EA124" s="22">
        <f t="shared" si="110"/>
        <v>5.283325170155525</v>
      </c>
      <c r="EB124" s="22">
        <f t="shared" si="110"/>
        <v>4.22666013612442</v>
      </c>
      <c r="EC124" s="22">
        <f t="shared" si="110"/>
        <v>3.3813281088995364</v>
      </c>
      <c r="ED124" s="22">
        <f t="shared" si="110"/>
        <v>2.7050624871196294</v>
      </c>
      <c r="EE124" s="22">
        <f>ED124*($C$6)*$E124</f>
        <v>2.1640499896957035</v>
      </c>
      <c r="EF124" s="22"/>
      <c r="EG124" s="22"/>
      <c r="EH124" s="22"/>
      <c r="EI124" s="22"/>
      <c r="EJ124" s="22"/>
      <c r="EK124" s="22"/>
      <c r="EL124" s="22"/>
    </row>
    <row r="125" spans="1:143" ht="12.75">
      <c r="A125" s="32">
        <v>93</v>
      </c>
      <c r="B125" s="18">
        <v>1</v>
      </c>
      <c r="C125" s="18">
        <v>1</v>
      </c>
      <c r="D125" s="18">
        <v>1</v>
      </c>
      <c r="E125" s="18">
        <v>1</v>
      </c>
      <c r="F125" s="18"/>
      <c r="X125" s="34"/>
      <c r="AA125" s="13"/>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3">
        <f>IF((DK124)&gt;$C$8,($C$8),(DK124))</f>
        <v>200</v>
      </c>
      <c r="DL125" s="23">
        <f>SUM(DL$14:DL120)</f>
        <v>298.8738000412173</v>
      </c>
      <c r="DM125" s="23"/>
      <c r="DN125" s="22"/>
      <c r="DO125" s="22">
        <f>(DN128/2)*$I$5*$B125</f>
        <v>170</v>
      </c>
      <c r="DP125" s="22">
        <f>DO125*($C$4)*$C125</f>
        <v>91.80000000000001</v>
      </c>
      <c r="DQ125" s="22">
        <f>DP125*($C$5)*$D125</f>
        <v>61.506000000000014</v>
      </c>
      <c r="DR125" s="22">
        <f aca="true" t="shared" si="111" ref="DR125:EE125">DQ125*($C$6)*$E125</f>
        <v>49.20480000000001</v>
      </c>
      <c r="DS125" s="22">
        <f t="shared" si="111"/>
        <v>39.36384000000001</v>
      </c>
      <c r="DT125" s="22">
        <f t="shared" si="111"/>
        <v>31.49107200000001</v>
      </c>
      <c r="DU125" s="22">
        <f t="shared" si="111"/>
        <v>25.19285760000001</v>
      </c>
      <c r="DV125" s="22">
        <f t="shared" si="111"/>
        <v>20.15428608000001</v>
      </c>
      <c r="DW125" s="22">
        <f t="shared" si="111"/>
        <v>16.123428864000008</v>
      </c>
      <c r="DX125" s="22">
        <f t="shared" si="111"/>
        <v>12.898743091200007</v>
      </c>
      <c r="DY125" s="22">
        <f t="shared" si="111"/>
        <v>10.318994472960007</v>
      </c>
      <c r="DZ125" s="22">
        <f t="shared" si="111"/>
        <v>8.255195578368006</v>
      </c>
      <c r="EA125" s="22">
        <f t="shared" si="111"/>
        <v>6.604156462694405</v>
      </c>
      <c r="EB125" s="22">
        <f t="shared" si="111"/>
        <v>5.283325170155525</v>
      </c>
      <c r="EC125" s="22">
        <f t="shared" si="111"/>
        <v>4.22666013612442</v>
      </c>
      <c r="ED125" s="22">
        <f t="shared" si="111"/>
        <v>3.3813281088995364</v>
      </c>
      <c r="EE125" s="22">
        <f t="shared" si="111"/>
        <v>2.7050624871196294</v>
      </c>
      <c r="EF125" s="22">
        <f>EE125*($C$6)*$E125</f>
        <v>2.1640499896957035</v>
      </c>
      <c r="EG125" s="22"/>
      <c r="EH125" s="22"/>
      <c r="EI125" s="22"/>
      <c r="EJ125" s="22"/>
      <c r="EK125" s="22"/>
      <c r="EL125" s="22"/>
      <c r="EM125" s="22"/>
    </row>
    <row r="126" spans="1:144" ht="12.75">
      <c r="A126" s="32">
        <v>94</v>
      </c>
      <c r="B126" s="18">
        <v>1</v>
      </c>
      <c r="C126" s="18">
        <v>1</v>
      </c>
      <c r="D126" s="18">
        <v>1</v>
      </c>
      <c r="E126" s="18">
        <v>1</v>
      </c>
      <c r="F126" s="18"/>
      <c r="X126" s="34"/>
      <c r="AA126" s="13"/>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3">
        <f>IF((DL125)&gt;$C$8,($C$8),(DL125))</f>
        <v>200</v>
      </c>
      <c r="DM126" s="23">
        <f>SUM(DM$14:DM121)</f>
        <v>298.8738000412173</v>
      </c>
      <c r="DN126" s="23"/>
      <c r="DO126" s="22"/>
      <c r="DP126" s="22">
        <f>(DO129/2)*$I$5*$B126</f>
        <v>170</v>
      </c>
      <c r="DQ126" s="22">
        <f>DP126*($C$4)*$C126</f>
        <v>91.80000000000001</v>
      </c>
      <c r="DR126" s="22">
        <f>DQ126*($C$5)*$D126</f>
        <v>61.506000000000014</v>
      </c>
      <c r="DS126" s="22">
        <f aca="true" t="shared" si="112" ref="DS126:EF126">DR126*($C$6)*$E126</f>
        <v>49.20480000000001</v>
      </c>
      <c r="DT126" s="22">
        <f t="shared" si="112"/>
        <v>39.36384000000001</v>
      </c>
      <c r="DU126" s="22">
        <f t="shared" si="112"/>
        <v>31.49107200000001</v>
      </c>
      <c r="DV126" s="22">
        <f t="shared" si="112"/>
        <v>25.19285760000001</v>
      </c>
      <c r="DW126" s="22">
        <f t="shared" si="112"/>
        <v>20.15428608000001</v>
      </c>
      <c r="DX126" s="22">
        <f t="shared" si="112"/>
        <v>16.123428864000008</v>
      </c>
      <c r="DY126" s="22">
        <f t="shared" si="112"/>
        <v>12.898743091200007</v>
      </c>
      <c r="DZ126" s="22">
        <f t="shared" si="112"/>
        <v>10.318994472960007</v>
      </c>
      <c r="EA126" s="22">
        <f t="shared" si="112"/>
        <v>8.255195578368006</v>
      </c>
      <c r="EB126" s="22">
        <f t="shared" si="112"/>
        <v>6.604156462694405</v>
      </c>
      <c r="EC126" s="22">
        <f t="shared" si="112"/>
        <v>5.283325170155525</v>
      </c>
      <c r="ED126" s="22">
        <f t="shared" si="112"/>
        <v>4.22666013612442</v>
      </c>
      <c r="EE126" s="22">
        <f t="shared" si="112"/>
        <v>3.3813281088995364</v>
      </c>
      <c r="EF126" s="22">
        <f t="shared" si="112"/>
        <v>2.7050624871196294</v>
      </c>
      <c r="EG126" s="22">
        <f>EF126*($C$6)*$E126</f>
        <v>2.1640499896957035</v>
      </c>
      <c r="EH126" s="22"/>
      <c r="EI126" s="22"/>
      <c r="EJ126" s="22"/>
      <c r="EK126" s="22"/>
      <c r="EL126" s="22"/>
      <c r="EM126" s="22"/>
      <c r="EN126" s="22"/>
    </row>
    <row r="127" spans="1:145" ht="12.75">
      <c r="A127" s="32">
        <v>95</v>
      </c>
      <c r="B127" s="18">
        <v>1</v>
      </c>
      <c r="C127" s="18">
        <v>1</v>
      </c>
      <c r="D127" s="18">
        <v>1</v>
      </c>
      <c r="E127" s="18">
        <v>1</v>
      </c>
      <c r="F127" s="18"/>
      <c r="X127" s="34"/>
      <c r="AA127" s="13"/>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3">
        <f>IF((DM126)&gt;$C$8,($C$8),(DM126))</f>
        <v>200</v>
      </c>
      <c r="DN127" s="23">
        <f>SUM(DN$14:DN122)</f>
        <v>298.8738000412173</v>
      </c>
      <c r="DO127" s="23"/>
      <c r="DP127" s="22"/>
      <c r="DQ127" s="22">
        <f>(DP130/2)*$I$5*$B127</f>
        <v>170</v>
      </c>
      <c r="DR127" s="22">
        <f>DQ127*($C$4)*$C127</f>
        <v>91.80000000000001</v>
      </c>
      <c r="DS127" s="22">
        <f>DR127*($C$5)*$D127</f>
        <v>61.506000000000014</v>
      </c>
      <c r="DT127" s="22">
        <f aca="true" t="shared" si="113" ref="DT127:EG127">DS127*($C$6)*$E127</f>
        <v>49.20480000000001</v>
      </c>
      <c r="DU127" s="22">
        <f t="shared" si="113"/>
        <v>39.36384000000001</v>
      </c>
      <c r="DV127" s="22">
        <f t="shared" si="113"/>
        <v>31.49107200000001</v>
      </c>
      <c r="DW127" s="22">
        <f t="shared" si="113"/>
        <v>25.19285760000001</v>
      </c>
      <c r="DX127" s="22">
        <f t="shared" si="113"/>
        <v>20.15428608000001</v>
      </c>
      <c r="DY127" s="22">
        <f t="shared" si="113"/>
        <v>16.123428864000008</v>
      </c>
      <c r="DZ127" s="22">
        <f t="shared" si="113"/>
        <v>12.898743091200007</v>
      </c>
      <c r="EA127" s="22">
        <f t="shared" si="113"/>
        <v>10.318994472960007</v>
      </c>
      <c r="EB127" s="22">
        <f t="shared" si="113"/>
        <v>8.255195578368006</v>
      </c>
      <c r="EC127" s="22">
        <f t="shared" si="113"/>
        <v>6.604156462694405</v>
      </c>
      <c r="ED127" s="22">
        <f t="shared" si="113"/>
        <v>5.283325170155525</v>
      </c>
      <c r="EE127" s="22">
        <f t="shared" si="113"/>
        <v>4.22666013612442</v>
      </c>
      <c r="EF127" s="22">
        <f t="shared" si="113"/>
        <v>3.3813281088995364</v>
      </c>
      <c r="EG127" s="22">
        <f t="shared" si="113"/>
        <v>2.7050624871196294</v>
      </c>
      <c r="EH127" s="22">
        <f>EG127*($C$6)*$E127</f>
        <v>2.1640499896957035</v>
      </c>
      <c r="EI127" s="22"/>
      <c r="EJ127" s="22"/>
      <c r="EK127" s="22"/>
      <c r="EL127" s="22"/>
      <c r="EM127" s="22"/>
      <c r="EN127" s="22"/>
      <c r="EO127" s="22"/>
    </row>
    <row r="128" spans="1:146" ht="12.75">
      <c r="A128" s="32">
        <v>96</v>
      </c>
      <c r="B128" s="18">
        <v>1</v>
      </c>
      <c r="C128" s="18">
        <v>1</v>
      </c>
      <c r="D128" s="18">
        <v>1</v>
      </c>
      <c r="E128" s="18">
        <v>1</v>
      </c>
      <c r="F128" s="18"/>
      <c r="V128" s="8"/>
      <c r="X128" s="34"/>
      <c r="AA128" s="13"/>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3">
        <f>IF((DN127)&gt;$C$8,($C$8),(DN127))</f>
        <v>200</v>
      </c>
      <c r="DO128" s="23">
        <f>SUM(DO$14:DO123)</f>
        <v>298.8738000412173</v>
      </c>
      <c r="DP128" s="23"/>
      <c r="DQ128" s="22"/>
      <c r="DR128" s="22">
        <f>(DQ131/2)*$I$5*$B128</f>
        <v>170</v>
      </c>
      <c r="DS128" s="22">
        <f>DR128*($C$4)*$C128</f>
        <v>91.80000000000001</v>
      </c>
      <c r="DT128" s="22">
        <f>DS128*($C$5)*$D128</f>
        <v>61.506000000000014</v>
      </c>
      <c r="DU128" s="22">
        <f aca="true" t="shared" si="114" ref="DU128:EH128">DT128*($C$6)*$E128</f>
        <v>49.20480000000001</v>
      </c>
      <c r="DV128" s="22">
        <f t="shared" si="114"/>
        <v>39.36384000000001</v>
      </c>
      <c r="DW128" s="22">
        <f t="shared" si="114"/>
        <v>31.49107200000001</v>
      </c>
      <c r="DX128" s="22">
        <f t="shared" si="114"/>
        <v>25.19285760000001</v>
      </c>
      <c r="DY128" s="22">
        <f t="shared" si="114"/>
        <v>20.15428608000001</v>
      </c>
      <c r="DZ128" s="22">
        <f t="shared" si="114"/>
        <v>16.123428864000008</v>
      </c>
      <c r="EA128" s="22">
        <f t="shared" si="114"/>
        <v>12.898743091200007</v>
      </c>
      <c r="EB128" s="22">
        <f t="shared" si="114"/>
        <v>10.318994472960007</v>
      </c>
      <c r="EC128" s="22">
        <f t="shared" si="114"/>
        <v>8.255195578368006</v>
      </c>
      <c r="ED128" s="22">
        <f t="shared" si="114"/>
        <v>6.604156462694405</v>
      </c>
      <c r="EE128" s="22">
        <f t="shared" si="114"/>
        <v>5.283325170155525</v>
      </c>
      <c r="EF128" s="22">
        <f t="shared" si="114"/>
        <v>4.22666013612442</v>
      </c>
      <c r="EG128" s="22">
        <f t="shared" si="114"/>
        <v>3.3813281088995364</v>
      </c>
      <c r="EH128" s="22">
        <f t="shared" si="114"/>
        <v>2.7050624871196294</v>
      </c>
      <c r="EI128" s="22">
        <f>EH128*($C$6)*$E128</f>
        <v>2.1640499896957035</v>
      </c>
      <c r="EJ128" s="22"/>
      <c r="EK128" s="22"/>
      <c r="EL128" s="22"/>
      <c r="EM128" s="22"/>
      <c r="EN128" s="22"/>
      <c r="EO128" s="22"/>
      <c r="EP128" s="22"/>
    </row>
    <row r="129" spans="1:147" ht="12.75">
      <c r="A129" s="32">
        <v>97</v>
      </c>
      <c r="B129" s="18">
        <v>1</v>
      </c>
      <c r="C129" s="18">
        <v>1</v>
      </c>
      <c r="D129" s="18">
        <v>1</v>
      </c>
      <c r="E129" s="18">
        <v>1</v>
      </c>
      <c r="F129" s="18"/>
      <c r="U129" s="34" t="s">
        <v>77</v>
      </c>
      <c r="V129" s="34"/>
      <c r="W129" s="34"/>
      <c r="X129" s="34"/>
      <c r="Y129" s="34"/>
      <c r="AA129" s="13"/>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3">
        <f>IF((DO128)&gt;$C$8,($C$8),(DO128))</f>
        <v>200</v>
      </c>
      <c r="DP129" s="23">
        <f>SUM(DP$14:DP124)</f>
        <v>298.8738000412173</v>
      </c>
      <c r="DQ129" s="23"/>
      <c r="DR129" s="22"/>
      <c r="DS129" s="22">
        <f>(DR132/2)*$I$5*$B129</f>
        <v>170</v>
      </c>
      <c r="DT129" s="22">
        <f>DS129*($C$4)*$C129</f>
        <v>91.80000000000001</v>
      </c>
      <c r="DU129" s="22">
        <f>DT129*($C$5)*$D129</f>
        <v>61.506000000000014</v>
      </c>
      <c r="DV129" s="22">
        <f aca="true" t="shared" si="115" ref="DV129:EI129">DU129*($C$6)*$E129</f>
        <v>49.20480000000001</v>
      </c>
      <c r="DW129" s="22">
        <f t="shared" si="115"/>
        <v>39.36384000000001</v>
      </c>
      <c r="DX129" s="22">
        <f t="shared" si="115"/>
        <v>31.49107200000001</v>
      </c>
      <c r="DY129" s="22">
        <f t="shared" si="115"/>
        <v>25.19285760000001</v>
      </c>
      <c r="DZ129" s="22">
        <f t="shared" si="115"/>
        <v>20.15428608000001</v>
      </c>
      <c r="EA129" s="22">
        <f t="shared" si="115"/>
        <v>16.123428864000008</v>
      </c>
      <c r="EB129" s="22">
        <f t="shared" si="115"/>
        <v>12.898743091200007</v>
      </c>
      <c r="EC129" s="22">
        <f t="shared" si="115"/>
        <v>10.318994472960007</v>
      </c>
      <c r="ED129" s="22">
        <f t="shared" si="115"/>
        <v>8.255195578368006</v>
      </c>
      <c r="EE129" s="22">
        <f t="shared" si="115"/>
        <v>6.604156462694405</v>
      </c>
      <c r="EF129" s="22">
        <f t="shared" si="115"/>
        <v>5.283325170155525</v>
      </c>
      <c r="EG129" s="22">
        <f t="shared" si="115"/>
        <v>4.22666013612442</v>
      </c>
      <c r="EH129" s="22">
        <f t="shared" si="115"/>
        <v>3.3813281088995364</v>
      </c>
      <c r="EI129" s="22">
        <f t="shared" si="115"/>
        <v>2.7050624871196294</v>
      </c>
      <c r="EJ129" s="22">
        <f>EI129*($C$6)*$E129</f>
        <v>2.1640499896957035</v>
      </c>
      <c r="EK129" s="22"/>
      <c r="EL129" s="22"/>
      <c r="EM129" s="22"/>
      <c r="EN129" s="22"/>
      <c r="EO129" s="22"/>
      <c r="EP129" s="22"/>
      <c r="EQ129" s="22"/>
    </row>
    <row r="130" spans="1:148" ht="12.75">
      <c r="A130" s="32">
        <v>98</v>
      </c>
      <c r="B130" s="18">
        <v>1</v>
      </c>
      <c r="C130" s="18">
        <v>1</v>
      </c>
      <c r="D130" s="18">
        <v>1</v>
      </c>
      <c r="E130" s="18">
        <v>1</v>
      </c>
      <c r="F130" s="18"/>
      <c r="U130" s="34" t="s">
        <v>78</v>
      </c>
      <c r="V130" s="34"/>
      <c r="W130" s="34"/>
      <c r="X130" s="34"/>
      <c r="Y130" s="34"/>
      <c r="AA130" s="13"/>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3">
        <f>IF((DP129)&gt;$C$8,($C$8),(DP129))</f>
        <v>200</v>
      </c>
      <c r="DQ130" s="23">
        <f>SUM(DQ$14:DQ125)</f>
        <v>298.8738000412173</v>
      </c>
      <c r="DR130" s="23"/>
      <c r="DS130" s="22"/>
      <c r="DT130" s="22">
        <f>(DS133/2)*$I$5*$B130</f>
        <v>170</v>
      </c>
      <c r="DU130" s="22">
        <f>DT130*($C$4)*$C130</f>
        <v>91.80000000000001</v>
      </c>
      <c r="DV130" s="22">
        <f>DU130*($C$5)*$D130</f>
        <v>61.506000000000014</v>
      </c>
      <c r="DW130" s="22">
        <f aca="true" t="shared" si="116" ref="DW130:EJ130">DV130*($C$6)*$E130</f>
        <v>49.20480000000001</v>
      </c>
      <c r="DX130" s="22">
        <f t="shared" si="116"/>
        <v>39.36384000000001</v>
      </c>
      <c r="DY130" s="22">
        <f t="shared" si="116"/>
        <v>31.49107200000001</v>
      </c>
      <c r="DZ130" s="22">
        <f t="shared" si="116"/>
        <v>25.19285760000001</v>
      </c>
      <c r="EA130" s="22">
        <f t="shared" si="116"/>
        <v>20.15428608000001</v>
      </c>
      <c r="EB130" s="22">
        <f t="shared" si="116"/>
        <v>16.123428864000008</v>
      </c>
      <c r="EC130" s="22">
        <f t="shared" si="116"/>
        <v>12.898743091200007</v>
      </c>
      <c r="ED130" s="22">
        <f t="shared" si="116"/>
        <v>10.318994472960007</v>
      </c>
      <c r="EE130" s="22">
        <f t="shared" si="116"/>
        <v>8.255195578368006</v>
      </c>
      <c r="EF130" s="22">
        <f t="shared" si="116"/>
        <v>6.604156462694405</v>
      </c>
      <c r="EG130" s="22">
        <f t="shared" si="116"/>
        <v>5.283325170155525</v>
      </c>
      <c r="EH130" s="22">
        <f t="shared" si="116"/>
        <v>4.22666013612442</v>
      </c>
      <c r="EI130" s="22">
        <f t="shared" si="116"/>
        <v>3.3813281088995364</v>
      </c>
      <c r="EJ130" s="22">
        <f t="shared" si="116"/>
        <v>2.7050624871196294</v>
      </c>
      <c r="EK130" s="22">
        <f>EJ130*($C$6)*$E130</f>
        <v>2.1640499896957035</v>
      </c>
      <c r="EL130" s="22"/>
      <c r="EM130" s="22"/>
      <c r="EN130" s="22"/>
      <c r="EO130" s="22"/>
      <c r="EP130" s="22"/>
      <c r="EQ130" s="22"/>
      <c r="ER130" s="22"/>
    </row>
    <row r="131" spans="1:144" ht="12.75">
      <c r="A131" s="32">
        <v>99</v>
      </c>
      <c r="B131" s="18">
        <v>1</v>
      </c>
      <c r="C131" s="18">
        <v>1</v>
      </c>
      <c r="D131" s="18">
        <v>1</v>
      </c>
      <c r="E131" s="18">
        <v>1</v>
      </c>
      <c r="F131" s="18"/>
      <c r="X131" s="34"/>
      <c r="AA131" s="13"/>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3">
        <f>IF((DQ130)&gt;$C$8,($C$8),(DQ130))</f>
        <v>200</v>
      </c>
      <c r="DR131" s="23">
        <f>SUM(DR$14:DR126)</f>
        <v>298.8738000412173</v>
      </c>
      <c r="DS131" s="23"/>
      <c r="DT131" s="22"/>
      <c r="DU131" s="22">
        <f>(DT134/2)*$I$5*$B131</f>
        <v>170</v>
      </c>
      <c r="DV131" s="22">
        <f>DU131*($C$4)*$C131</f>
        <v>91.80000000000001</v>
      </c>
      <c r="DW131" s="22">
        <f>DV131*($C$5)*$D131</f>
        <v>61.506000000000014</v>
      </c>
      <c r="DX131" s="22">
        <f aca="true" t="shared" si="117" ref="DX131:EK131">DW131*($C$6)*$E131</f>
        <v>49.20480000000001</v>
      </c>
      <c r="DY131" s="22">
        <f t="shared" si="117"/>
        <v>39.36384000000001</v>
      </c>
      <c r="DZ131" s="22">
        <f t="shared" si="117"/>
        <v>31.49107200000001</v>
      </c>
      <c r="EA131" s="22">
        <f t="shared" si="117"/>
        <v>25.19285760000001</v>
      </c>
      <c r="EB131" s="22">
        <f t="shared" si="117"/>
        <v>20.15428608000001</v>
      </c>
      <c r="EC131" s="22">
        <f t="shared" si="117"/>
        <v>16.123428864000008</v>
      </c>
      <c r="ED131" s="22">
        <f t="shared" si="117"/>
        <v>12.898743091200007</v>
      </c>
      <c r="EE131" s="22">
        <f t="shared" si="117"/>
        <v>10.318994472960007</v>
      </c>
      <c r="EF131" s="22">
        <f t="shared" si="117"/>
        <v>8.255195578368006</v>
      </c>
      <c r="EG131" s="22">
        <f t="shared" si="117"/>
        <v>6.604156462694405</v>
      </c>
      <c r="EH131" s="22">
        <f t="shared" si="117"/>
        <v>5.283325170155525</v>
      </c>
      <c r="EI131" s="22">
        <f t="shared" si="117"/>
        <v>4.22666013612442</v>
      </c>
      <c r="EJ131" s="22">
        <f t="shared" si="117"/>
        <v>3.3813281088995364</v>
      </c>
      <c r="EK131" s="22">
        <f t="shared" si="117"/>
        <v>2.7050624871196294</v>
      </c>
      <c r="EL131" s="22">
        <f>EK131*($C$6)*$E131</f>
        <v>2.1640499896957035</v>
      </c>
      <c r="EM131" s="22"/>
      <c r="EN131" s="22"/>
    </row>
    <row r="132" spans="1:145" ht="12.75">
      <c r="A132" s="32">
        <v>100</v>
      </c>
      <c r="B132" s="18">
        <v>1</v>
      </c>
      <c r="C132" s="18">
        <v>1</v>
      </c>
      <c r="D132" s="18">
        <v>1</v>
      </c>
      <c r="E132" s="18">
        <v>1</v>
      </c>
      <c r="F132" s="18"/>
      <c r="X132" s="34"/>
      <c r="AA132" s="13"/>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3">
        <f>IF((DR131)&gt;$C$8,($C$8),(DR131))</f>
        <v>200</v>
      </c>
      <c r="DS132" s="23">
        <f>SUM(DS$14:DS127)</f>
        <v>298.8738000412173</v>
      </c>
      <c r="DT132" s="23"/>
      <c r="DU132" s="22"/>
      <c r="DV132" s="22">
        <f>(DU135/2)*$I$5*$B132</f>
        <v>170</v>
      </c>
      <c r="DW132" s="22">
        <f>DV132*($C$4)*$C132</f>
        <v>91.80000000000001</v>
      </c>
      <c r="DX132" s="22">
        <f>DW132*($C$5)*$D132</f>
        <v>61.506000000000014</v>
      </c>
      <c r="DY132" s="22">
        <f aca="true" t="shared" si="118" ref="DY132:EL132">DX132*($C$6)*$E132</f>
        <v>49.20480000000001</v>
      </c>
      <c r="DZ132" s="22">
        <f t="shared" si="118"/>
        <v>39.36384000000001</v>
      </c>
      <c r="EA132" s="22">
        <f t="shared" si="118"/>
        <v>31.49107200000001</v>
      </c>
      <c r="EB132" s="22">
        <f t="shared" si="118"/>
        <v>25.19285760000001</v>
      </c>
      <c r="EC132" s="22">
        <f t="shared" si="118"/>
        <v>20.15428608000001</v>
      </c>
      <c r="ED132" s="22">
        <f t="shared" si="118"/>
        <v>16.123428864000008</v>
      </c>
      <c r="EE132" s="22">
        <f t="shared" si="118"/>
        <v>12.898743091200007</v>
      </c>
      <c r="EF132" s="22">
        <f t="shared" si="118"/>
        <v>10.318994472960007</v>
      </c>
      <c r="EG132" s="22">
        <f t="shared" si="118"/>
        <v>8.255195578368006</v>
      </c>
      <c r="EH132" s="22">
        <f t="shared" si="118"/>
        <v>6.604156462694405</v>
      </c>
      <c r="EI132" s="22">
        <f t="shared" si="118"/>
        <v>5.283325170155525</v>
      </c>
      <c r="EJ132" s="22">
        <f t="shared" si="118"/>
        <v>4.22666013612442</v>
      </c>
      <c r="EK132" s="22">
        <f t="shared" si="118"/>
        <v>3.3813281088995364</v>
      </c>
      <c r="EL132" s="22">
        <f t="shared" si="118"/>
        <v>2.7050624871196294</v>
      </c>
      <c r="EM132" s="22">
        <f>EL132*($C$6)*$E132</f>
        <v>2.1640499896957035</v>
      </c>
      <c r="EN132" s="22"/>
      <c r="EO132" s="22"/>
    </row>
    <row r="133" spans="24:124" ht="12.75">
      <c r="X133" s="34"/>
      <c r="AA133" s="13"/>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3">
        <f>IF((DS132)&gt;$C$8,($C$8),(DS132))</f>
        <v>200</v>
      </c>
      <c r="DT133" s="23">
        <f>SUM(DT$14:DT128)</f>
        <v>298.8738000412173</v>
      </c>
    </row>
    <row r="134" spans="24:127" ht="12.75">
      <c r="X134" s="34"/>
      <c r="AA134" s="13"/>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3">
        <f>IF((DT133)&gt;$C$8,($C$8),(DT133))</f>
        <v>200</v>
      </c>
      <c r="DU134" s="23">
        <f>SUM(DU$14:DU129)</f>
        <v>298.8738000412173</v>
      </c>
      <c r="DW134" s="22"/>
    </row>
    <row r="135" spans="24:127" ht="12.75">
      <c r="X135" s="34"/>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U135" s="23">
        <f>IF((DU134)&gt;$C$8,($C$8),(DU134))</f>
        <v>200</v>
      </c>
      <c r="DV135" s="23">
        <f>SUM(DV$14:DV130)</f>
        <v>298.8738000412173</v>
      </c>
      <c r="DW135" s="22"/>
    </row>
    <row r="136" spans="24:130" ht="12.75">
      <c r="X136" s="34"/>
      <c r="AA136" s="8" t="s">
        <v>39</v>
      </c>
      <c r="AH136" t="s">
        <v>40</v>
      </c>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V136" s="23">
        <f>IF((DV135)&gt;$C$8,($C$8),(DV135))</f>
        <v>200</v>
      </c>
      <c r="DW136" s="22"/>
      <c r="DX136" s="35" t="s">
        <v>41</v>
      </c>
      <c r="DY136" s="35"/>
      <c r="DZ136" s="35"/>
    </row>
    <row r="137" spans="22:130" ht="12.75">
      <c r="V137" s="8"/>
      <c r="Y137" s="36" t="s">
        <v>42</v>
      </c>
      <c r="Z137" s="37">
        <v>0</v>
      </c>
      <c r="AA137" s="37">
        <v>1</v>
      </c>
      <c r="AB137" s="37">
        <v>2</v>
      </c>
      <c r="AC137" s="37">
        <v>3</v>
      </c>
      <c r="AD137" s="37">
        <v>4</v>
      </c>
      <c r="AE137" s="37">
        <v>5</v>
      </c>
      <c r="AF137" s="37">
        <v>6</v>
      </c>
      <c r="AG137" s="37">
        <v>7</v>
      </c>
      <c r="AH137" s="37">
        <v>8</v>
      </c>
      <c r="AI137" s="37">
        <v>9</v>
      </c>
      <c r="AJ137" s="37">
        <v>10</v>
      </c>
      <c r="AK137" s="37">
        <v>11</v>
      </c>
      <c r="AL137" s="37">
        <v>12</v>
      </c>
      <c r="AM137" s="37">
        <v>13</v>
      </c>
      <c r="AN137" s="37">
        <v>14</v>
      </c>
      <c r="AO137" s="37">
        <v>15</v>
      </c>
      <c r="AP137" s="37">
        <v>16</v>
      </c>
      <c r="AQ137" s="37">
        <v>17</v>
      </c>
      <c r="AR137" s="37">
        <v>18</v>
      </c>
      <c r="AS137" s="37">
        <v>19</v>
      </c>
      <c r="AT137" s="37">
        <v>20</v>
      </c>
      <c r="AU137" s="37">
        <v>21</v>
      </c>
      <c r="AV137" s="37">
        <v>22</v>
      </c>
      <c r="AW137" s="37">
        <v>23</v>
      </c>
      <c r="AX137" s="37">
        <v>24</v>
      </c>
      <c r="AY137" s="37">
        <v>25</v>
      </c>
      <c r="AZ137" s="37">
        <v>26</v>
      </c>
      <c r="BA137" s="37">
        <v>27</v>
      </c>
      <c r="BB137" s="37">
        <v>28</v>
      </c>
      <c r="BC137" s="37">
        <v>29</v>
      </c>
      <c r="BD137" s="37">
        <v>30</v>
      </c>
      <c r="BE137" s="37">
        <v>31</v>
      </c>
      <c r="BF137" s="37">
        <v>32</v>
      </c>
      <c r="BG137" s="37">
        <v>33</v>
      </c>
      <c r="BH137" s="37">
        <v>34</v>
      </c>
      <c r="BI137" s="37">
        <v>35</v>
      </c>
      <c r="BJ137" s="37">
        <v>36</v>
      </c>
      <c r="BK137" s="37">
        <v>37</v>
      </c>
      <c r="BL137" s="37">
        <v>38</v>
      </c>
      <c r="BM137" s="37">
        <v>39</v>
      </c>
      <c r="BN137" s="37">
        <v>40</v>
      </c>
      <c r="BO137" s="37">
        <v>41</v>
      </c>
      <c r="BP137" s="37">
        <v>42</v>
      </c>
      <c r="BQ137" s="37">
        <v>43</v>
      </c>
      <c r="BR137" s="37">
        <v>44</v>
      </c>
      <c r="BS137" s="37">
        <v>45</v>
      </c>
      <c r="BT137" s="37">
        <v>46</v>
      </c>
      <c r="BU137" s="37">
        <v>47</v>
      </c>
      <c r="BV137" s="37">
        <v>48</v>
      </c>
      <c r="BW137" s="37">
        <v>49</v>
      </c>
      <c r="BX137" s="37">
        <v>50</v>
      </c>
      <c r="BY137" s="37">
        <v>51</v>
      </c>
      <c r="BZ137" s="37">
        <v>52</v>
      </c>
      <c r="CA137" s="37">
        <v>53</v>
      </c>
      <c r="CB137" s="37">
        <v>54</v>
      </c>
      <c r="CC137" s="37">
        <v>55</v>
      </c>
      <c r="CD137" s="37">
        <v>56</v>
      </c>
      <c r="CE137" s="37">
        <v>57</v>
      </c>
      <c r="CF137" s="37">
        <v>58</v>
      </c>
      <c r="CG137" s="37">
        <v>59</v>
      </c>
      <c r="CH137" s="37">
        <v>60</v>
      </c>
      <c r="CI137" s="37">
        <v>61</v>
      </c>
      <c r="CJ137" s="37">
        <v>62</v>
      </c>
      <c r="CK137" s="37">
        <v>63</v>
      </c>
      <c r="CL137" s="37">
        <v>64</v>
      </c>
      <c r="CM137" s="37">
        <v>65</v>
      </c>
      <c r="CN137" s="37">
        <v>66</v>
      </c>
      <c r="CO137" s="37">
        <v>67</v>
      </c>
      <c r="CP137" s="37">
        <v>68</v>
      </c>
      <c r="CQ137" s="37">
        <v>69</v>
      </c>
      <c r="CR137" s="37">
        <v>70</v>
      </c>
      <c r="CS137" s="37">
        <v>71</v>
      </c>
      <c r="CT137" s="37">
        <v>72</v>
      </c>
      <c r="CU137" s="37">
        <v>73</v>
      </c>
      <c r="CV137" s="37">
        <v>74</v>
      </c>
      <c r="CW137" s="37">
        <v>75</v>
      </c>
      <c r="CX137" s="37">
        <v>76</v>
      </c>
      <c r="CY137" s="37">
        <v>77</v>
      </c>
      <c r="CZ137" s="37">
        <v>78</v>
      </c>
      <c r="DA137" s="37">
        <v>79</v>
      </c>
      <c r="DB137" s="37">
        <v>80</v>
      </c>
      <c r="DC137" s="37">
        <v>81</v>
      </c>
      <c r="DD137" s="37">
        <v>82</v>
      </c>
      <c r="DE137" s="37">
        <v>83</v>
      </c>
      <c r="DF137" s="37">
        <v>84</v>
      </c>
      <c r="DG137" s="37">
        <v>85</v>
      </c>
      <c r="DH137" s="37">
        <v>86</v>
      </c>
      <c r="DI137" s="37">
        <v>87</v>
      </c>
      <c r="DJ137" s="37">
        <v>88</v>
      </c>
      <c r="DK137" s="37">
        <v>89</v>
      </c>
      <c r="DL137" s="37">
        <v>90</v>
      </c>
      <c r="DM137" s="37">
        <v>91</v>
      </c>
      <c r="DN137" s="37">
        <v>92</v>
      </c>
      <c r="DO137" s="37">
        <v>93</v>
      </c>
      <c r="DP137" s="37">
        <v>94</v>
      </c>
      <c r="DQ137" s="37">
        <v>95</v>
      </c>
      <c r="DR137" s="37">
        <v>96</v>
      </c>
      <c r="DS137" s="37">
        <v>97</v>
      </c>
      <c r="DT137" s="37">
        <v>98</v>
      </c>
      <c r="DU137" s="37">
        <v>99</v>
      </c>
      <c r="DV137" s="37">
        <v>100</v>
      </c>
      <c r="DX137" s="35"/>
      <c r="DY137" s="35"/>
      <c r="DZ137" s="35"/>
    </row>
    <row r="138" spans="1:130" ht="12.75">
      <c r="A138" s="13"/>
      <c r="B138" s="13" t="s">
        <v>43</v>
      </c>
      <c r="C138" s="13"/>
      <c r="D138" s="13"/>
      <c r="E138" s="13"/>
      <c r="F138" s="13"/>
      <c r="G138" s="13"/>
      <c r="H138" s="13"/>
      <c r="I138" s="13"/>
      <c r="J138" s="13"/>
      <c r="K138" s="13"/>
      <c r="L138" s="13"/>
      <c r="M138" s="13"/>
      <c r="N138" s="13"/>
      <c r="O138" s="13"/>
      <c r="P138" s="13"/>
      <c r="Q138" s="13"/>
      <c r="R138" s="13"/>
      <c r="S138" s="13"/>
      <c r="T138" s="13"/>
      <c r="U138" s="13"/>
      <c r="V138" s="13"/>
      <c r="W138" s="13"/>
      <c r="Y138" s="38" t="s">
        <v>44</v>
      </c>
      <c r="Z138" s="13"/>
      <c r="AA138" s="23">
        <f>SUM(AA14:AA33)</f>
        <v>560.6738000412173</v>
      </c>
      <c r="AB138" s="23">
        <f>SUM(AB14:AB34)</f>
        <v>560.6738000412173</v>
      </c>
      <c r="AC138" s="23">
        <f>SUM(AC14:AC35)</f>
        <v>560.6738000412173</v>
      </c>
      <c r="AD138" s="23">
        <f>SUM(AD14:AD36)</f>
        <v>560.6738000412173</v>
      </c>
      <c r="AE138" s="23">
        <f>SUM(AE14:AE37)</f>
        <v>560.6738000412173</v>
      </c>
      <c r="AF138" s="23">
        <f>SUM(AF15:AF38)</f>
        <v>560.6738000412173</v>
      </c>
      <c r="AG138" s="23">
        <f>SUM(AG14:AG39)</f>
        <v>560.6738000412173</v>
      </c>
      <c r="AH138" s="23">
        <f>SUM(AH14:AH40)</f>
        <v>560.6738000412173</v>
      </c>
      <c r="AI138" s="23">
        <f>SUM(AI14:AI41)</f>
        <v>560.6738000412173</v>
      </c>
      <c r="AJ138" s="23">
        <f>SUM(AJ14:AJ42)</f>
        <v>560.6738000412173</v>
      </c>
      <c r="AK138" s="23">
        <f>SUM(AK14:AK43)</f>
        <v>560.6738000412173</v>
      </c>
      <c r="AL138" s="23">
        <f>SUM(AL14:AL44)</f>
        <v>560.6738000412173</v>
      </c>
      <c r="AM138" s="23">
        <f>SUM(AM14:AM45)</f>
        <v>560.6738000412173</v>
      </c>
      <c r="AN138" s="23">
        <f>SUM(AN14:AN46)</f>
        <v>560.6738000412173</v>
      </c>
      <c r="AO138" s="23">
        <f>SUM(AO14:AO47)</f>
        <v>560.6738000412173</v>
      </c>
      <c r="AP138" s="23">
        <f>SUM(AP14:AP48)</f>
        <v>560.6738000412173</v>
      </c>
      <c r="AQ138" s="23">
        <f>SUM(AQ14:AQ49)</f>
        <v>560.6738000412173</v>
      </c>
      <c r="AR138" s="23">
        <f>SUM(AR14:AR50)</f>
        <v>560.6738000412173</v>
      </c>
      <c r="AS138" s="23">
        <f>SUM(AS14:AS51)</f>
        <v>560.6738000412173</v>
      </c>
      <c r="AT138" s="23">
        <f>SUM(AT14:AT52)</f>
        <v>560.6738000412173</v>
      </c>
      <c r="AU138" s="23">
        <f>SUM(AU14:AU53)</f>
        <v>560.6738000412173</v>
      </c>
      <c r="AV138" s="23">
        <f>SUM(AV14:AV54)</f>
        <v>560.6738000412173</v>
      </c>
      <c r="AW138" s="23">
        <f>SUM(AW14:AW55)</f>
        <v>560.6738000412173</v>
      </c>
      <c r="AX138" s="23">
        <f>SUM(AX14:AX56)</f>
        <v>560.6738000412173</v>
      </c>
      <c r="AY138" s="23">
        <f>SUM(AY14:AY57)</f>
        <v>560.6738000412173</v>
      </c>
      <c r="AZ138" s="23">
        <f>SUM(AZ14:AZ58)</f>
        <v>560.6738000412173</v>
      </c>
      <c r="BA138" s="23">
        <f>SUM(BA14:BA59)</f>
        <v>560.6738000412173</v>
      </c>
      <c r="BB138" s="23">
        <f>SUM(BB14:BB60)</f>
        <v>560.6738000412173</v>
      </c>
      <c r="BC138" s="23">
        <f>SUM(BC14:BC61)</f>
        <v>560.6738000412173</v>
      </c>
      <c r="BD138" s="23">
        <f>SUM(BD14:BD62)</f>
        <v>560.6738000412173</v>
      </c>
      <c r="BE138" s="23">
        <f>SUM(BE14:BE63)</f>
        <v>560.6738000412173</v>
      </c>
      <c r="BF138" s="23">
        <f>SUM(BF14:BF64)</f>
        <v>560.6738000412173</v>
      </c>
      <c r="BG138" s="23">
        <f>SUM(BG14:BG65)</f>
        <v>560.6738000412173</v>
      </c>
      <c r="BH138" s="23">
        <f>SUM(BH14:BH66)</f>
        <v>560.6738000412173</v>
      </c>
      <c r="BI138" s="23">
        <f>SUM(BI14:BI67)</f>
        <v>560.6738000412173</v>
      </c>
      <c r="BJ138" s="23">
        <f>SUM(BJ14:BJ68)</f>
        <v>560.6738000412173</v>
      </c>
      <c r="BK138" s="23">
        <f>SUM(BK14:BK69)</f>
        <v>560.6738000412173</v>
      </c>
      <c r="BL138" s="23">
        <f>SUM(BL14:BL70)</f>
        <v>560.6738000412173</v>
      </c>
      <c r="BM138" s="23">
        <f>SUM(BM14:BM71)</f>
        <v>560.6738000412173</v>
      </c>
      <c r="BN138" s="23">
        <f>SUM(BN14:BN72)</f>
        <v>560.6738000412173</v>
      </c>
      <c r="BO138" s="23">
        <f>SUM(BO14:BO73)</f>
        <v>560.6738000412173</v>
      </c>
      <c r="BP138" s="23">
        <f>SUM(BP14:BP74)</f>
        <v>560.6738000412173</v>
      </c>
      <c r="BQ138" s="23">
        <f>SUM(BQ14:BQ75)</f>
        <v>560.6738000412173</v>
      </c>
      <c r="BR138" s="23">
        <f>SUM(BR14:BR76)</f>
        <v>560.6738000412173</v>
      </c>
      <c r="BS138" s="23">
        <f>SUM(BS14:BS77)</f>
        <v>560.6738000412173</v>
      </c>
      <c r="BT138" s="23">
        <f>SUM(BT14:BT78)</f>
        <v>560.6738000412173</v>
      </c>
      <c r="BU138" s="23">
        <f>SUM(BU14:BU79)</f>
        <v>560.6738000412173</v>
      </c>
      <c r="BV138" s="23">
        <f>SUM(BV14:BV80)</f>
        <v>560.6738000412173</v>
      </c>
      <c r="BW138" s="23">
        <f>SUM(BW14:BW81)</f>
        <v>560.6738000412173</v>
      </c>
      <c r="BX138" s="23">
        <f>SUM(BX14:BX82)</f>
        <v>560.6738000412173</v>
      </c>
      <c r="BY138" s="23">
        <f>SUM(BY14:BY83)</f>
        <v>560.6738000412173</v>
      </c>
      <c r="BZ138" s="23">
        <f>SUM(BZ14:BZ84)</f>
        <v>560.6738000412173</v>
      </c>
      <c r="CA138" s="23">
        <f>SUM(CA14:CA85)</f>
        <v>560.6738000412173</v>
      </c>
      <c r="CB138" s="23">
        <f>SUM(CB14:CB86)</f>
        <v>560.6738000412173</v>
      </c>
      <c r="CC138" s="23">
        <f>SUM(CC14:CC87)</f>
        <v>560.6738000412173</v>
      </c>
      <c r="CD138" s="23">
        <f>SUM(CD14:CD88)</f>
        <v>560.6738000412173</v>
      </c>
      <c r="CE138" s="23">
        <f>SUM(CE14:CE89)</f>
        <v>560.6738000412173</v>
      </c>
      <c r="CF138" s="23">
        <f>SUM(CF14:CF90)</f>
        <v>560.6738000412173</v>
      </c>
      <c r="CG138" s="23">
        <f>SUM(CG14:CG91)</f>
        <v>560.6738000412173</v>
      </c>
      <c r="CH138" s="23">
        <f>SUM(CH14:CH92)</f>
        <v>560.6738000412173</v>
      </c>
      <c r="CI138" s="23">
        <f>SUM(CI14:CI93)</f>
        <v>560.6738000412173</v>
      </c>
      <c r="CJ138" s="23">
        <f>SUM(CJ14:CJ94)</f>
        <v>560.6738000412173</v>
      </c>
      <c r="CK138" s="23">
        <f>SUM(CK14:CK95)</f>
        <v>560.6738000412173</v>
      </c>
      <c r="CL138" s="23">
        <f>SUM(CL14:CL96)</f>
        <v>560.6738000412173</v>
      </c>
      <c r="CM138" s="23">
        <f>SUM(CM14:CM97)</f>
        <v>560.6738000412173</v>
      </c>
      <c r="CN138" s="23">
        <f>SUM(CN14:CN98)</f>
        <v>560.6738000412173</v>
      </c>
      <c r="CO138" s="23">
        <f>SUM(CO14:CO99)</f>
        <v>560.6738000412173</v>
      </c>
      <c r="CP138" s="23">
        <f>SUM(CP14:CP100)</f>
        <v>560.6738000412173</v>
      </c>
      <c r="CQ138" s="23">
        <f>SUM(CQ14:CQ101)</f>
        <v>560.6738000412173</v>
      </c>
      <c r="CR138" s="23">
        <f>SUM(CR14:CR102)</f>
        <v>560.6738000412173</v>
      </c>
      <c r="CS138" s="23">
        <f>SUM(CS14:CS103)</f>
        <v>560.6738000412173</v>
      </c>
      <c r="CT138" s="23">
        <f>SUM(CT14:CT104)</f>
        <v>560.6738000412173</v>
      </c>
      <c r="CU138" s="23">
        <f>SUM(CU14:CU105)</f>
        <v>560.6738000412173</v>
      </c>
      <c r="CV138" s="23">
        <f>SUM(CV14:CV106)</f>
        <v>560.6738000412173</v>
      </c>
      <c r="CW138" s="23">
        <f>SUM(CW14:CW107)</f>
        <v>560.6738000412173</v>
      </c>
      <c r="CX138" s="23">
        <f>SUM(CX14:CX108)</f>
        <v>560.6738000412173</v>
      </c>
      <c r="CY138" s="23">
        <f>SUM(CY14:CY109)</f>
        <v>560.6738000412173</v>
      </c>
      <c r="CZ138" s="23">
        <f>SUM(CZ14:CZ110)</f>
        <v>560.6738000412173</v>
      </c>
      <c r="DA138" s="23">
        <f>SUM(DA14:DA111)</f>
        <v>560.6738000412173</v>
      </c>
      <c r="DB138" s="23">
        <f>SUM(DB14:DB112)</f>
        <v>560.6738000412173</v>
      </c>
      <c r="DC138" s="23">
        <f>SUM(DC14:DC113)</f>
        <v>560.6738000412173</v>
      </c>
      <c r="DD138" s="23">
        <f>SUM(DD14:DD114)</f>
        <v>560.6738000412173</v>
      </c>
      <c r="DE138" s="23">
        <f>SUM(DE14:DE115)</f>
        <v>560.6738000412173</v>
      </c>
      <c r="DF138" s="23">
        <f>SUM(DF14:DF116)</f>
        <v>560.6738000412173</v>
      </c>
      <c r="DG138" s="23">
        <f>SUM(DG14:DG117)</f>
        <v>560.6738000412173</v>
      </c>
      <c r="DH138" s="23">
        <f>SUM(DH14:DH118)</f>
        <v>560.6738000412173</v>
      </c>
      <c r="DI138" s="23">
        <f>SUM(DI14:DI119)</f>
        <v>560.6738000412173</v>
      </c>
      <c r="DJ138" s="23">
        <f>SUM(DJ14:DJ120)</f>
        <v>560.6738000412173</v>
      </c>
      <c r="DK138" s="23">
        <f>SUM(DK14:DK121)</f>
        <v>560.6738000412173</v>
      </c>
      <c r="DL138" s="23">
        <f>SUM(DL14:DL122)</f>
        <v>560.6738000412173</v>
      </c>
      <c r="DM138" s="23">
        <f>SUM(DM14:DM123)</f>
        <v>560.6738000412173</v>
      </c>
      <c r="DN138" s="23">
        <f>SUM(DN14:DN124)</f>
        <v>560.6738000412173</v>
      </c>
      <c r="DO138" s="23">
        <f>SUM(DO14:DO125)</f>
        <v>560.6738000412173</v>
      </c>
      <c r="DP138" s="23">
        <f>SUM(DP14:DP126)</f>
        <v>560.6738000412173</v>
      </c>
      <c r="DQ138" s="23">
        <f>SUM(DQ14:DQ127)</f>
        <v>560.6738000412173</v>
      </c>
      <c r="DR138" s="23">
        <f>SUM(DR14:DR128)</f>
        <v>560.6738000412173</v>
      </c>
      <c r="DS138" s="23">
        <f>SUM(DS14:DS129)</f>
        <v>560.6738000412173</v>
      </c>
      <c r="DT138" s="23">
        <f>SUM(DT14:DT130)</f>
        <v>560.6738000412173</v>
      </c>
      <c r="DU138" s="23">
        <f>SUM(DU14:DU131)</f>
        <v>560.6738000412173</v>
      </c>
      <c r="DV138" s="23">
        <f>SUM(DV14:DV132)</f>
        <v>560.6738000412173</v>
      </c>
      <c r="DX138" s="35"/>
      <c r="DY138" s="35"/>
      <c r="DZ138" s="35"/>
    </row>
    <row r="139" spans="22:130" ht="12.75">
      <c r="V139" s="8"/>
      <c r="W139" s="8"/>
      <c r="X139" s="8"/>
      <c r="Y139" s="38" t="s">
        <v>35</v>
      </c>
      <c r="Z139" s="13"/>
      <c r="AA139" s="23">
        <f>SUM(AA14:AA31)</f>
        <v>298.8738000412173</v>
      </c>
      <c r="AB139" s="23">
        <f>SUM(AB14:AB32)</f>
        <v>298.8738000412173</v>
      </c>
      <c r="AC139" s="23">
        <f>SUM(AC14:AC33)</f>
        <v>298.8738000412173</v>
      </c>
      <c r="AD139" s="23">
        <f>SUM(AD14:AD34)</f>
        <v>298.8738000412173</v>
      </c>
      <c r="AE139" s="23">
        <f>SUM(AE14:AE35)</f>
        <v>298.8738000412173</v>
      </c>
      <c r="AF139" s="23">
        <f>SUM(AF15:AF36)</f>
        <v>298.8738000412173</v>
      </c>
      <c r="AG139" s="23">
        <f>SUM(AG14:AG37)</f>
        <v>298.8738000412173</v>
      </c>
      <c r="AH139" s="23">
        <f>SUM(AH14:AH38)</f>
        <v>298.8738000412173</v>
      </c>
      <c r="AI139" s="23">
        <f>SUM(AI14:AI39)</f>
        <v>298.8738000412173</v>
      </c>
      <c r="AJ139" s="23">
        <f>SUM(AJ14:AJ40)</f>
        <v>298.8738000412173</v>
      </c>
      <c r="AK139" s="23">
        <f>SUM(AK14:AK41)</f>
        <v>298.8738000412173</v>
      </c>
      <c r="AL139" s="23">
        <f>SUM(AL14:AL42)</f>
        <v>298.8738000412173</v>
      </c>
      <c r="AM139" s="23">
        <f>SUM(AM14:AM43)</f>
        <v>298.8738000412173</v>
      </c>
      <c r="AN139" s="23">
        <f>SUM(AN14:AN44)</f>
        <v>298.8738000412173</v>
      </c>
      <c r="AO139" s="23">
        <f>SUM(AO14:AO45)</f>
        <v>298.8738000412173</v>
      </c>
      <c r="AP139" s="23">
        <f>SUM(AP14:AP46)</f>
        <v>298.8738000412173</v>
      </c>
      <c r="AQ139" s="23">
        <f>SUM(AQ14:AQ47)</f>
        <v>298.8738000412173</v>
      </c>
      <c r="AR139" s="23">
        <f>SUM(AR14:AR48)</f>
        <v>298.8738000412173</v>
      </c>
      <c r="AS139" s="23">
        <f>SUM(AS14:AS49)</f>
        <v>298.8738000412173</v>
      </c>
      <c r="AT139" s="23">
        <f>SUM(AT14:AT50)</f>
        <v>298.8738000412173</v>
      </c>
      <c r="AU139" s="23">
        <f>SUM(AU14:AU51)</f>
        <v>298.8738000412173</v>
      </c>
      <c r="AV139" s="23">
        <f>SUM(AV14:AV52)</f>
        <v>298.8738000412173</v>
      </c>
      <c r="AW139" s="23">
        <f>SUM(AW14:AW53)</f>
        <v>298.8738000412173</v>
      </c>
      <c r="AX139" s="23">
        <f>SUM(AX14:AX54)</f>
        <v>298.8738000412173</v>
      </c>
      <c r="AY139" s="23">
        <f>SUM(AY14:AY55)</f>
        <v>298.8738000412173</v>
      </c>
      <c r="AZ139" s="23">
        <f>SUM(AZ14:AZ56)</f>
        <v>298.8738000412173</v>
      </c>
      <c r="BA139" s="23">
        <f>SUM(BA14:BA57)</f>
        <v>298.8738000412173</v>
      </c>
      <c r="BB139" s="23">
        <f>SUM(BB14:BB58)</f>
        <v>298.8738000412173</v>
      </c>
      <c r="BC139" s="23">
        <f>SUM(BC14:BC59)</f>
        <v>298.8738000412173</v>
      </c>
      <c r="BD139" s="23">
        <f>SUM(BD14:BD60)</f>
        <v>298.8738000412173</v>
      </c>
      <c r="BE139" s="23">
        <f>SUM(BE14:BE61)</f>
        <v>298.8738000412173</v>
      </c>
      <c r="BF139" s="23">
        <f>SUM(BF14:BF62)</f>
        <v>298.8738000412173</v>
      </c>
      <c r="BG139" s="23">
        <f>SUM(BG14:BG63)</f>
        <v>298.8738000412173</v>
      </c>
      <c r="BH139" s="23">
        <f>SUM(BH14:BH64)</f>
        <v>298.8738000412173</v>
      </c>
      <c r="BI139" s="23">
        <f>SUM(BI14:BI65)</f>
        <v>298.8738000412173</v>
      </c>
      <c r="BJ139" s="23">
        <f>SUM(BJ14:BJ66)</f>
        <v>298.8738000412173</v>
      </c>
      <c r="BK139" s="23">
        <f>SUM(BK14:BK67)</f>
        <v>298.8738000412173</v>
      </c>
      <c r="BL139" s="23">
        <f>SUM(BL14:BL68)</f>
        <v>298.8738000412173</v>
      </c>
      <c r="BM139" s="23">
        <f>SUM(BM14:BM69)</f>
        <v>298.8738000412173</v>
      </c>
      <c r="BN139" s="23">
        <f>SUM(BN14:BN70)</f>
        <v>298.8738000412173</v>
      </c>
      <c r="BO139" s="23">
        <f>SUM(BO14:BO71)</f>
        <v>298.8738000412173</v>
      </c>
      <c r="BP139" s="23">
        <f>SUM(BP14:BP72)</f>
        <v>298.8738000412173</v>
      </c>
      <c r="BQ139" s="23">
        <f>SUM(BQ14:BQ73)</f>
        <v>298.8738000412173</v>
      </c>
      <c r="BR139" s="23">
        <f>SUM(BR14:BR74)</f>
        <v>298.8738000412173</v>
      </c>
      <c r="BS139" s="23">
        <f>SUM(BS14:BS75)</f>
        <v>298.8738000412173</v>
      </c>
      <c r="BT139" s="23">
        <f>SUM(BT14:BT76)</f>
        <v>298.8738000412173</v>
      </c>
      <c r="BU139" s="23">
        <f>SUM(BU14:BU77)</f>
        <v>298.8738000412173</v>
      </c>
      <c r="BV139" s="23">
        <f>SUM(BV14:BV78)</f>
        <v>298.8738000412173</v>
      </c>
      <c r="BW139" s="23">
        <f>SUM(BW14:BW79)</f>
        <v>298.8738000412173</v>
      </c>
      <c r="BX139" s="23">
        <f>SUM(BX14:BX80)</f>
        <v>298.8738000412173</v>
      </c>
      <c r="BY139" s="23">
        <f>SUM(BY14:BY81)</f>
        <v>298.8738000412173</v>
      </c>
      <c r="BZ139" s="23">
        <f>SUM(BZ14:BZ82)</f>
        <v>298.8738000412173</v>
      </c>
      <c r="CA139" s="23">
        <f>SUM(CA14:CA83)</f>
        <v>298.8738000412173</v>
      </c>
      <c r="CB139" s="23">
        <f>SUM(CB14:CB84)</f>
        <v>298.8738000412173</v>
      </c>
      <c r="CC139" s="23">
        <f>SUM(CC14:CC85)</f>
        <v>298.8738000412173</v>
      </c>
      <c r="CD139" s="23">
        <f>SUM(CD14:CD86)</f>
        <v>298.8738000412173</v>
      </c>
      <c r="CE139" s="23">
        <f>SUM(CE14:CE87)</f>
        <v>298.8738000412173</v>
      </c>
      <c r="CF139" s="23">
        <f>SUM(CF14:CF88)</f>
        <v>298.8738000412173</v>
      </c>
      <c r="CG139" s="23">
        <f>SUM(CG14:CG89)</f>
        <v>298.8738000412173</v>
      </c>
      <c r="CH139" s="23">
        <f>SUM(CH14:CH90)</f>
        <v>298.8738000412173</v>
      </c>
      <c r="CI139" s="23">
        <f>SUM(CI14:CI91)</f>
        <v>298.8738000412173</v>
      </c>
      <c r="CJ139" s="23">
        <f>SUM(CJ14:CJ92)</f>
        <v>298.8738000412173</v>
      </c>
      <c r="CK139" s="23">
        <f>SUM(CK14:CK93)</f>
        <v>298.8738000412173</v>
      </c>
      <c r="CL139" s="23">
        <f>SUM(CL14:CL94)</f>
        <v>298.8738000412173</v>
      </c>
      <c r="CM139" s="23">
        <f>SUM(CM14:CM95)</f>
        <v>298.8738000412173</v>
      </c>
      <c r="CN139" s="23">
        <f>SUM(CN14:CN96)</f>
        <v>298.8738000412173</v>
      </c>
      <c r="CO139" s="23">
        <f>SUM(CO14:CO97)</f>
        <v>298.8738000412173</v>
      </c>
      <c r="CP139" s="23">
        <f>SUM(CP14:CP98)</f>
        <v>298.8738000412173</v>
      </c>
      <c r="CQ139" s="23">
        <f>SUM(CQ14:CQ99)</f>
        <v>298.8738000412173</v>
      </c>
      <c r="CR139" s="23">
        <f>SUM(CR14:CR100)</f>
        <v>298.8738000412173</v>
      </c>
      <c r="CS139" s="23">
        <f>SUM(CS14:CS101)</f>
        <v>298.8738000412173</v>
      </c>
      <c r="CT139" s="23">
        <f>SUM(CT14:CT102)</f>
        <v>298.8738000412173</v>
      </c>
      <c r="CU139" s="23">
        <f>SUM(CU14:CU103)</f>
        <v>298.8738000412173</v>
      </c>
      <c r="CV139" s="23">
        <f>SUM(CV14:CV104)</f>
        <v>298.8738000412173</v>
      </c>
      <c r="CW139" s="23">
        <f>SUM(CW14:CW105)</f>
        <v>298.8738000412173</v>
      </c>
      <c r="CX139" s="23">
        <f>SUM(CX14:CX106)</f>
        <v>298.8738000412173</v>
      </c>
      <c r="CY139" s="23">
        <f>SUM(CY14:CY107)</f>
        <v>298.8738000412173</v>
      </c>
      <c r="CZ139" s="23">
        <f>SUM(CZ14:CZ108)</f>
        <v>298.8738000412173</v>
      </c>
      <c r="DA139" s="23">
        <f>SUM(DA14:DA109)</f>
        <v>298.8738000412173</v>
      </c>
      <c r="DB139" s="23">
        <f>SUM(DB14:DB110)</f>
        <v>298.8738000412173</v>
      </c>
      <c r="DC139" s="23">
        <f>SUM(DC14:DC111)</f>
        <v>298.8738000412173</v>
      </c>
      <c r="DD139" s="23">
        <f>SUM(DD14:DD112)</f>
        <v>298.8738000412173</v>
      </c>
      <c r="DE139" s="23">
        <f>SUM(DE14:DE113)</f>
        <v>298.8738000412173</v>
      </c>
      <c r="DF139" s="23">
        <f>SUM(DF14:DF114)</f>
        <v>298.8738000412173</v>
      </c>
      <c r="DG139" s="23">
        <f>SUM(DG14:DG115)</f>
        <v>298.8738000412173</v>
      </c>
      <c r="DH139" s="23">
        <f>SUM(DH14:DH116)</f>
        <v>298.8738000412173</v>
      </c>
      <c r="DI139" s="23">
        <f>SUM(DI14:DI117)</f>
        <v>298.8738000412173</v>
      </c>
      <c r="DJ139" s="23">
        <f>SUM(DJ14:DJ118)</f>
        <v>298.8738000412173</v>
      </c>
      <c r="DK139" s="23">
        <f>SUM(DK14:DK119)</f>
        <v>298.8738000412173</v>
      </c>
      <c r="DL139" s="23">
        <f>SUM(DL14:DL120)</f>
        <v>298.8738000412173</v>
      </c>
      <c r="DM139" s="23">
        <f>SUM(DM14:DM121)</f>
        <v>298.8738000412173</v>
      </c>
      <c r="DN139" s="23">
        <f>SUM(DN14:DN122)</f>
        <v>298.8738000412173</v>
      </c>
      <c r="DO139" s="23">
        <f>SUM(DO14:DO123)</f>
        <v>298.8738000412173</v>
      </c>
      <c r="DP139" s="23">
        <f>SUM(DP14:DP124)</f>
        <v>298.8738000412173</v>
      </c>
      <c r="DQ139" s="23">
        <f>SUM(DQ14:DQ125)</f>
        <v>298.8738000412173</v>
      </c>
      <c r="DR139" s="23">
        <f>SUM(DR14:DR126)</f>
        <v>298.8738000412173</v>
      </c>
      <c r="DS139" s="23">
        <f>SUM(DS14:DS127)</f>
        <v>298.8738000412173</v>
      </c>
      <c r="DT139" s="23">
        <f>SUM(DT14:DT128)</f>
        <v>298.8738000412173</v>
      </c>
      <c r="DU139" s="23">
        <f>SUM(DU14:DU129)</f>
        <v>298.8738000412173</v>
      </c>
      <c r="DV139" s="23">
        <f>SUM(DV14:DV130)</f>
        <v>298.8738000412173</v>
      </c>
      <c r="DX139" s="35"/>
      <c r="DY139" s="35"/>
      <c r="DZ139" s="35"/>
    </row>
    <row r="140" spans="22:130" ht="12.75">
      <c r="V140" s="8"/>
      <c r="W140" s="8"/>
      <c r="X140" s="8"/>
      <c r="Y140" s="39"/>
      <c r="Z140" s="8"/>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Y140" s="40"/>
      <c r="DZ140" s="22"/>
    </row>
    <row r="141" spans="21:126" ht="12.75">
      <c r="U141" s="8"/>
      <c r="V141" s="8"/>
      <c r="W141" s="8"/>
      <c r="X141" s="8"/>
      <c r="Y141" s="36" t="s">
        <v>42</v>
      </c>
      <c r="Z141" s="37">
        <v>0</v>
      </c>
      <c r="AA141" s="37">
        <v>1</v>
      </c>
      <c r="AB141" s="37">
        <v>2</v>
      </c>
      <c r="AC141" s="37">
        <v>3</v>
      </c>
      <c r="AD141" s="37">
        <v>4</v>
      </c>
      <c r="AE141" s="37">
        <v>5</v>
      </c>
      <c r="AF141" s="37">
        <v>6</v>
      </c>
      <c r="AG141" s="37">
        <v>7</v>
      </c>
      <c r="AH141" s="37">
        <v>8</v>
      </c>
      <c r="AI141" s="37">
        <v>9</v>
      </c>
      <c r="AJ141" s="37">
        <v>10</v>
      </c>
      <c r="AK141" s="37">
        <v>11</v>
      </c>
      <c r="AL141" s="37">
        <v>12</v>
      </c>
      <c r="AM141" s="37">
        <v>13</v>
      </c>
      <c r="AN141" s="37">
        <v>14</v>
      </c>
      <c r="AO141" s="37">
        <v>15</v>
      </c>
      <c r="AP141" s="37">
        <v>16</v>
      </c>
      <c r="AQ141" s="37">
        <v>17</v>
      </c>
      <c r="AR141" s="37">
        <v>18</v>
      </c>
      <c r="AS141" s="37">
        <v>19</v>
      </c>
      <c r="AT141" s="37">
        <v>20</v>
      </c>
      <c r="AU141" s="37">
        <v>21</v>
      </c>
      <c r="AV141" s="37">
        <v>22</v>
      </c>
      <c r="AW141" s="37">
        <v>23</v>
      </c>
      <c r="AX141" s="37">
        <v>24</v>
      </c>
      <c r="AY141" s="37">
        <v>25</v>
      </c>
      <c r="AZ141" s="37">
        <v>26</v>
      </c>
      <c r="BA141" s="37">
        <v>27</v>
      </c>
      <c r="BB141" s="37">
        <v>28</v>
      </c>
      <c r="BC141" s="37">
        <v>29</v>
      </c>
      <c r="BD141" s="37">
        <v>30</v>
      </c>
      <c r="BE141" s="37">
        <v>31</v>
      </c>
      <c r="BF141" s="37">
        <v>32</v>
      </c>
      <c r="BG141" s="37">
        <v>33</v>
      </c>
      <c r="BH141" s="37">
        <v>34</v>
      </c>
      <c r="BI141" s="37">
        <v>35</v>
      </c>
      <c r="BJ141" s="37">
        <v>36</v>
      </c>
      <c r="BK141" s="37">
        <v>37</v>
      </c>
      <c r="BL141" s="37">
        <v>38</v>
      </c>
      <c r="BM141" s="37">
        <v>39</v>
      </c>
      <c r="BN141" s="37">
        <v>40</v>
      </c>
      <c r="BO141" s="37">
        <v>41</v>
      </c>
      <c r="BP141" s="37">
        <v>42</v>
      </c>
      <c r="BQ141" s="37">
        <v>43</v>
      </c>
      <c r="BR141" s="37">
        <v>44</v>
      </c>
      <c r="BS141" s="37">
        <v>45</v>
      </c>
      <c r="BT141" s="37">
        <v>46</v>
      </c>
      <c r="BU141" s="37">
        <v>47</v>
      </c>
      <c r="BV141" s="37">
        <v>48</v>
      </c>
      <c r="BW141" s="37">
        <v>49</v>
      </c>
      <c r="BX141" s="37">
        <v>50</v>
      </c>
      <c r="BY141" s="37">
        <v>51</v>
      </c>
      <c r="BZ141" s="37">
        <v>52</v>
      </c>
      <c r="CA141" s="37">
        <v>53</v>
      </c>
      <c r="CB141" s="37">
        <v>54</v>
      </c>
      <c r="CC141" s="37">
        <v>55</v>
      </c>
      <c r="CD141" s="37">
        <v>56</v>
      </c>
      <c r="CE141" s="37">
        <v>57</v>
      </c>
      <c r="CF141" s="37">
        <v>58</v>
      </c>
      <c r="CG141" s="37">
        <v>59</v>
      </c>
      <c r="CH141" s="37">
        <v>60</v>
      </c>
      <c r="CI141" s="37">
        <v>61</v>
      </c>
      <c r="CJ141" s="37">
        <v>62</v>
      </c>
      <c r="CK141" s="37">
        <v>63</v>
      </c>
      <c r="CL141" s="37">
        <v>64</v>
      </c>
      <c r="CM141" s="37">
        <v>65</v>
      </c>
      <c r="CN141" s="37">
        <v>66</v>
      </c>
      <c r="CO141" s="37">
        <v>67</v>
      </c>
      <c r="CP141" s="37">
        <v>68</v>
      </c>
      <c r="CQ141" s="37">
        <v>69</v>
      </c>
      <c r="CR141" s="37">
        <v>70</v>
      </c>
      <c r="CS141" s="37">
        <v>71</v>
      </c>
      <c r="CT141" s="37">
        <v>72</v>
      </c>
      <c r="CU141" s="37">
        <v>73</v>
      </c>
      <c r="CV141" s="37">
        <v>74</v>
      </c>
      <c r="CW141" s="37">
        <v>75</v>
      </c>
      <c r="CX141" s="37">
        <v>76</v>
      </c>
      <c r="CY141" s="37">
        <v>77</v>
      </c>
      <c r="CZ141" s="37">
        <v>78</v>
      </c>
      <c r="DA141" s="37">
        <v>79</v>
      </c>
      <c r="DB141" s="37">
        <v>80</v>
      </c>
      <c r="DC141" s="37">
        <v>81</v>
      </c>
      <c r="DD141" s="37">
        <v>82</v>
      </c>
      <c r="DE141" s="37">
        <v>83</v>
      </c>
      <c r="DF141" s="37">
        <v>84</v>
      </c>
      <c r="DG141" s="37">
        <v>85</v>
      </c>
      <c r="DH141" s="37">
        <v>86</v>
      </c>
      <c r="DI141" s="37">
        <v>87</v>
      </c>
      <c r="DJ141" s="37">
        <v>88</v>
      </c>
      <c r="DK141" s="37">
        <v>89</v>
      </c>
      <c r="DL141" s="37">
        <v>90</v>
      </c>
      <c r="DM141" s="37">
        <v>91</v>
      </c>
      <c r="DN141" s="37">
        <v>92</v>
      </c>
      <c r="DO141" s="37">
        <v>93</v>
      </c>
      <c r="DP141" s="37">
        <v>94</v>
      </c>
      <c r="DQ141" s="37">
        <v>95</v>
      </c>
      <c r="DR141" s="37">
        <v>96</v>
      </c>
      <c r="DS141" s="37">
        <v>97</v>
      </c>
      <c r="DT141" s="37">
        <v>98</v>
      </c>
      <c r="DU141" s="37">
        <v>99</v>
      </c>
      <c r="DV141" s="37">
        <v>100</v>
      </c>
    </row>
    <row r="142" spans="21:139" ht="12.75">
      <c r="U142" s="8"/>
      <c r="V142" s="8"/>
      <c r="W142" s="8"/>
      <c r="X142" s="8"/>
      <c r="Y142" s="38" t="s">
        <v>37</v>
      </c>
      <c r="Z142" s="41"/>
      <c r="AA142" s="42">
        <f aca="true" t="shared" si="119" ref="AA142:BF142">IF((AA139)&gt;$C$8,($C$8),(AA139))</f>
        <v>200</v>
      </c>
      <c r="AB142" s="42">
        <f t="shared" si="119"/>
        <v>200</v>
      </c>
      <c r="AC142" s="42">
        <f t="shared" si="119"/>
        <v>200</v>
      </c>
      <c r="AD142" s="42">
        <f t="shared" si="119"/>
        <v>200</v>
      </c>
      <c r="AE142" s="42">
        <f t="shared" si="119"/>
        <v>200</v>
      </c>
      <c r="AF142" s="42">
        <f t="shared" si="119"/>
        <v>200</v>
      </c>
      <c r="AG142" s="42">
        <f t="shared" si="119"/>
        <v>200</v>
      </c>
      <c r="AH142" s="42">
        <f t="shared" si="119"/>
        <v>200</v>
      </c>
      <c r="AI142" s="42">
        <f t="shared" si="119"/>
        <v>200</v>
      </c>
      <c r="AJ142" s="42">
        <f t="shared" si="119"/>
        <v>200</v>
      </c>
      <c r="AK142" s="42">
        <f t="shared" si="119"/>
        <v>200</v>
      </c>
      <c r="AL142" s="42">
        <f t="shared" si="119"/>
        <v>200</v>
      </c>
      <c r="AM142" s="42">
        <f t="shared" si="119"/>
        <v>200</v>
      </c>
      <c r="AN142" s="42">
        <f t="shared" si="119"/>
        <v>200</v>
      </c>
      <c r="AO142" s="42">
        <f t="shared" si="119"/>
        <v>200</v>
      </c>
      <c r="AP142" s="42">
        <f t="shared" si="119"/>
        <v>200</v>
      </c>
      <c r="AQ142" s="42">
        <f t="shared" si="119"/>
        <v>200</v>
      </c>
      <c r="AR142" s="42">
        <f t="shared" si="119"/>
        <v>200</v>
      </c>
      <c r="AS142" s="42">
        <f t="shared" si="119"/>
        <v>200</v>
      </c>
      <c r="AT142" s="42">
        <f t="shared" si="119"/>
        <v>200</v>
      </c>
      <c r="AU142" s="42">
        <f t="shared" si="119"/>
        <v>200</v>
      </c>
      <c r="AV142" s="42">
        <f t="shared" si="119"/>
        <v>200</v>
      </c>
      <c r="AW142" s="42">
        <f t="shared" si="119"/>
        <v>200</v>
      </c>
      <c r="AX142" s="42">
        <f t="shared" si="119"/>
        <v>200</v>
      </c>
      <c r="AY142" s="42">
        <f t="shared" si="119"/>
        <v>200</v>
      </c>
      <c r="AZ142" s="42">
        <f t="shared" si="119"/>
        <v>200</v>
      </c>
      <c r="BA142" s="42">
        <f t="shared" si="119"/>
        <v>200</v>
      </c>
      <c r="BB142" s="42">
        <f t="shared" si="119"/>
        <v>200</v>
      </c>
      <c r="BC142" s="42">
        <f t="shared" si="119"/>
        <v>200</v>
      </c>
      <c r="BD142" s="42">
        <f t="shared" si="119"/>
        <v>200</v>
      </c>
      <c r="BE142" s="42">
        <f t="shared" si="119"/>
        <v>200</v>
      </c>
      <c r="BF142" s="42">
        <f t="shared" si="119"/>
        <v>200</v>
      </c>
      <c r="BG142" s="42">
        <f aca="true" t="shared" si="120" ref="BG142:CL142">IF((BG139)&gt;$C$8,($C$8),(BG139))</f>
        <v>200</v>
      </c>
      <c r="BH142" s="42">
        <f t="shared" si="120"/>
        <v>200</v>
      </c>
      <c r="BI142" s="42">
        <f t="shared" si="120"/>
        <v>200</v>
      </c>
      <c r="BJ142" s="42">
        <f t="shared" si="120"/>
        <v>200</v>
      </c>
      <c r="BK142" s="42">
        <f t="shared" si="120"/>
        <v>200</v>
      </c>
      <c r="BL142" s="42">
        <f t="shared" si="120"/>
        <v>200</v>
      </c>
      <c r="BM142" s="42">
        <f t="shared" si="120"/>
        <v>200</v>
      </c>
      <c r="BN142" s="42">
        <f t="shared" si="120"/>
        <v>200</v>
      </c>
      <c r="BO142" s="42">
        <f t="shared" si="120"/>
        <v>200</v>
      </c>
      <c r="BP142" s="42">
        <f t="shared" si="120"/>
        <v>200</v>
      </c>
      <c r="BQ142" s="42">
        <f t="shared" si="120"/>
        <v>200</v>
      </c>
      <c r="BR142" s="42">
        <f t="shared" si="120"/>
        <v>200</v>
      </c>
      <c r="BS142" s="42">
        <f t="shared" si="120"/>
        <v>200</v>
      </c>
      <c r="BT142" s="42">
        <f t="shared" si="120"/>
        <v>200</v>
      </c>
      <c r="BU142" s="42">
        <f t="shared" si="120"/>
        <v>200</v>
      </c>
      <c r="BV142" s="42">
        <f t="shared" si="120"/>
        <v>200</v>
      </c>
      <c r="BW142" s="42">
        <f t="shared" si="120"/>
        <v>200</v>
      </c>
      <c r="BX142" s="42">
        <f t="shared" si="120"/>
        <v>200</v>
      </c>
      <c r="BY142" s="42">
        <f t="shared" si="120"/>
        <v>200</v>
      </c>
      <c r="BZ142" s="42">
        <f t="shared" si="120"/>
        <v>200</v>
      </c>
      <c r="CA142" s="42">
        <f t="shared" si="120"/>
        <v>200</v>
      </c>
      <c r="CB142" s="42">
        <f t="shared" si="120"/>
        <v>200</v>
      </c>
      <c r="CC142" s="42">
        <f t="shared" si="120"/>
        <v>200</v>
      </c>
      <c r="CD142" s="42">
        <f t="shared" si="120"/>
        <v>200</v>
      </c>
      <c r="CE142" s="42">
        <f t="shared" si="120"/>
        <v>200</v>
      </c>
      <c r="CF142" s="42">
        <f t="shared" si="120"/>
        <v>200</v>
      </c>
      <c r="CG142" s="42">
        <f t="shared" si="120"/>
        <v>200</v>
      </c>
      <c r="CH142" s="42">
        <f t="shared" si="120"/>
        <v>200</v>
      </c>
      <c r="CI142" s="42">
        <f t="shared" si="120"/>
        <v>200</v>
      </c>
      <c r="CJ142" s="42">
        <f t="shared" si="120"/>
        <v>200</v>
      </c>
      <c r="CK142" s="42">
        <f t="shared" si="120"/>
        <v>200</v>
      </c>
      <c r="CL142" s="42">
        <f t="shared" si="120"/>
        <v>200</v>
      </c>
      <c r="CM142" s="42">
        <f aca="true" t="shared" si="121" ref="CM142:DV142">IF((CM139)&gt;$C$8,($C$8),(CM139))</f>
        <v>200</v>
      </c>
      <c r="CN142" s="42">
        <f t="shared" si="121"/>
        <v>200</v>
      </c>
      <c r="CO142" s="42">
        <f t="shared" si="121"/>
        <v>200</v>
      </c>
      <c r="CP142" s="42">
        <f t="shared" si="121"/>
        <v>200</v>
      </c>
      <c r="CQ142" s="42">
        <f t="shared" si="121"/>
        <v>200</v>
      </c>
      <c r="CR142" s="42">
        <f t="shared" si="121"/>
        <v>200</v>
      </c>
      <c r="CS142" s="42">
        <f t="shared" si="121"/>
        <v>200</v>
      </c>
      <c r="CT142" s="42">
        <f t="shared" si="121"/>
        <v>200</v>
      </c>
      <c r="CU142" s="42">
        <f t="shared" si="121"/>
        <v>200</v>
      </c>
      <c r="CV142" s="42">
        <f t="shared" si="121"/>
        <v>200</v>
      </c>
      <c r="CW142" s="42">
        <f t="shared" si="121"/>
        <v>200</v>
      </c>
      <c r="CX142" s="42">
        <f t="shared" si="121"/>
        <v>200</v>
      </c>
      <c r="CY142" s="42">
        <f t="shared" si="121"/>
        <v>200</v>
      </c>
      <c r="CZ142" s="42">
        <f t="shared" si="121"/>
        <v>200</v>
      </c>
      <c r="DA142" s="42">
        <f t="shared" si="121"/>
        <v>200</v>
      </c>
      <c r="DB142" s="42">
        <f t="shared" si="121"/>
        <v>200</v>
      </c>
      <c r="DC142" s="42">
        <f t="shared" si="121"/>
        <v>200</v>
      </c>
      <c r="DD142" s="42">
        <f t="shared" si="121"/>
        <v>200</v>
      </c>
      <c r="DE142" s="42">
        <f t="shared" si="121"/>
        <v>200</v>
      </c>
      <c r="DF142" s="42">
        <f t="shared" si="121"/>
        <v>200</v>
      </c>
      <c r="DG142" s="42">
        <f t="shared" si="121"/>
        <v>200</v>
      </c>
      <c r="DH142" s="42">
        <f t="shared" si="121"/>
        <v>200</v>
      </c>
      <c r="DI142" s="42">
        <f t="shared" si="121"/>
        <v>200</v>
      </c>
      <c r="DJ142" s="42">
        <f t="shared" si="121"/>
        <v>200</v>
      </c>
      <c r="DK142" s="42">
        <f t="shared" si="121"/>
        <v>200</v>
      </c>
      <c r="DL142" s="42">
        <f t="shared" si="121"/>
        <v>200</v>
      </c>
      <c r="DM142" s="42">
        <f t="shared" si="121"/>
        <v>200</v>
      </c>
      <c r="DN142" s="42">
        <f t="shared" si="121"/>
        <v>200</v>
      </c>
      <c r="DO142" s="42">
        <f t="shared" si="121"/>
        <v>200</v>
      </c>
      <c r="DP142" s="42">
        <f t="shared" si="121"/>
        <v>200</v>
      </c>
      <c r="DQ142" s="42">
        <f t="shared" si="121"/>
        <v>200</v>
      </c>
      <c r="DR142" s="42">
        <f t="shared" si="121"/>
        <v>200</v>
      </c>
      <c r="DS142" s="42">
        <f t="shared" si="121"/>
        <v>200</v>
      </c>
      <c r="DT142" s="42">
        <f t="shared" si="121"/>
        <v>200</v>
      </c>
      <c r="DU142" s="42">
        <f t="shared" si="121"/>
        <v>200</v>
      </c>
      <c r="DV142" s="42">
        <f t="shared" si="121"/>
        <v>200</v>
      </c>
      <c r="DW142" s="22"/>
      <c r="DX142" s="22"/>
      <c r="DY142" s="22"/>
      <c r="DZ142" s="22"/>
      <c r="EA142" s="22"/>
      <c r="EB142" s="22"/>
      <c r="EC142" s="22"/>
      <c r="ED142" s="22"/>
      <c r="EE142" s="22"/>
      <c r="EF142" s="22"/>
      <c r="EG142" s="22"/>
      <c r="EH142" s="22"/>
      <c r="EI142" s="22"/>
    </row>
    <row r="143" spans="21:126" ht="12.75">
      <c r="U143" s="8"/>
      <c r="V143" s="8"/>
      <c r="W143" s="8"/>
      <c r="X143" s="8"/>
      <c r="Y143" s="38" t="s">
        <v>45</v>
      </c>
      <c r="Z143" s="41"/>
      <c r="AA143" s="42">
        <f aca="true" t="shared" si="122" ref="AA143:BF143">IF((AA$139-$C$8)&lt;(0),(0),(AA$139-$C$8))</f>
        <v>98.8738000412173</v>
      </c>
      <c r="AB143" s="42">
        <f t="shared" si="122"/>
        <v>98.8738000412173</v>
      </c>
      <c r="AC143" s="42">
        <f t="shared" si="122"/>
        <v>98.8738000412173</v>
      </c>
      <c r="AD143" s="42">
        <f t="shared" si="122"/>
        <v>98.8738000412173</v>
      </c>
      <c r="AE143" s="42">
        <f t="shared" si="122"/>
        <v>98.8738000412173</v>
      </c>
      <c r="AF143" s="42">
        <f t="shared" si="122"/>
        <v>98.8738000412173</v>
      </c>
      <c r="AG143" s="42">
        <f t="shared" si="122"/>
        <v>98.8738000412173</v>
      </c>
      <c r="AH143" s="42">
        <f t="shared" si="122"/>
        <v>98.8738000412173</v>
      </c>
      <c r="AI143" s="42">
        <f t="shared" si="122"/>
        <v>98.8738000412173</v>
      </c>
      <c r="AJ143" s="42">
        <f t="shared" si="122"/>
        <v>98.8738000412173</v>
      </c>
      <c r="AK143" s="42">
        <f t="shared" si="122"/>
        <v>98.8738000412173</v>
      </c>
      <c r="AL143" s="42">
        <f t="shared" si="122"/>
        <v>98.8738000412173</v>
      </c>
      <c r="AM143" s="42">
        <f t="shared" si="122"/>
        <v>98.8738000412173</v>
      </c>
      <c r="AN143" s="42">
        <f t="shared" si="122"/>
        <v>98.8738000412173</v>
      </c>
      <c r="AO143" s="42">
        <f t="shared" si="122"/>
        <v>98.8738000412173</v>
      </c>
      <c r="AP143" s="42">
        <f t="shared" si="122"/>
        <v>98.8738000412173</v>
      </c>
      <c r="AQ143" s="42">
        <f t="shared" si="122"/>
        <v>98.8738000412173</v>
      </c>
      <c r="AR143" s="42">
        <f t="shared" si="122"/>
        <v>98.8738000412173</v>
      </c>
      <c r="AS143" s="42">
        <f t="shared" si="122"/>
        <v>98.8738000412173</v>
      </c>
      <c r="AT143" s="42">
        <f t="shared" si="122"/>
        <v>98.8738000412173</v>
      </c>
      <c r="AU143" s="42">
        <f t="shared" si="122"/>
        <v>98.8738000412173</v>
      </c>
      <c r="AV143" s="42">
        <f t="shared" si="122"/>
        <v>98.8738000412173</v>
      </c>
      <c r="AW143" s="42">
        <f t="shared" si="122"/>
        <v>98.8738000412173</v>
      </c>
      <c r="AX143" s="42">
        <f t="shared" si="122"/>
        <v>98.8738000412173</v>
      </c>
      <c r="AY143" s="42">
        <f t="shared" si="122"/>
        <v>98.8738000412173</v>
      </c>
      <c r="AZ143" s="42">
        <f t="shared" si="122"/>
        <v>98.8738000412173</v>
      </c>
      <c r="BA143" s="42">
        <f t="shared" si="122"/>
        <v>98.8738000412173</v>
      </c>
      <c r="BB143" s="42">
        <f t="shared" si="122"/>
        <v>98.8738000412173</v>
      </c>
      <c r="BC143" s="42">
        <f t="shared" si="122"/>
        <v>98.8738000412173</v>
      </c>
      <c r="BD143" s="42">
        <f t="shared" si="122"/>
        <v>98.8738000412173</v>
      </c>
      <c r="BE143" s="42">
        <f t="shared" si="122"/>
        <v>98.8738000412173</v>
      </c>
      <c r="BF143" s="42">
        <f t="shared" si="122"/>
        <v>98.8738000412173</v>
      </c>
      <c r="BG143" s="42">
        <f aca="true" t="shared" si="123" ref="BG143:CL143">IF((BG$139-$C$8)&lt;(0),(0),(BG$139-$C$8))</f>
        <v>98.8738000412173</v>
      </c>
      <c r="BH143" s="42">
        <f t="shared" si="123"/>
        <v>98.8738000412173</v>
      </c>
      <c r="BI143" s="42">
        <f t="shared" si="123"/>
        <v>98.8738000412173</v>
      </c>
      <c r="BJ143" s="42">
        <f t="shared" si="123"/>
        <v>98.8738000412173</v>
      </c>
      <c r="BK143" s="42">
        <f t="shared" si="123"/>
        <v>98.8738000412173</v>
      </c>
      <c r="BL143" s="42">
        <f t="shared" si="123"/>
        <v>98.8738000412173</v>
      </c>
      <c r="BM143" s="42">
        <f t="shared" si="123"/>
        <v>98.8738000412173</v>
      </c>
      <c r="BN143" s="42">
        <f t="shared" si="123"/>
        <v>98.8738000412173</v>
      </c>
      <c r="BO143" s="42">
        <f t="shared" si="123"/>
        <v>98.8738000412173</v>
      </c>
      <c r="BP143" s="42">
        <f t="shared" si="123"/>
        <v>98.8738000412173</v>
      </c>
      <c r="BQ143" s="42">
        <f t="shared" si="123"/>
        <v>98.8738000412173</v>
      </c>
      <c r="BR143" s="42">
        <f t="shared" si="123"/>
        <v>98.8738000412173</v>
      </c>
      <c r="BS143" s="42">
        <f t="shared" si="123"/>
        <v>98.8738000412173</v>
      </c>
      <c r="BT143" s="42">
        <f t="shared" si="123"/>
        <v>98.8738000412173</v>
      </c>
      <c r="BU143" s="42">
        <f t="shared" si="123"/>
        <v>98.8738000412173</v>
      </c>
      <c r="BV143" s="42">
        <f t="shared" si="123"/>
        <v>98.8738000412173</v>
      </c>
      <c r="BW143" s="42">
        <f t="shared" si="123"/>
        <v>98.8738000412173</v>
      </c>
      <c r="BX143" s="42">
        <f t="shared" si="123"/>
        <v>98.8738000412173</v>
      </c>
      <c r="BY143" s="42">
        <f t="shared" si="123"/>
        <v>98.8738000412173</v>
      </c>
      <c r="BZ143" s="42">
        <f t="shared" si="123"/>
        <v>98.8738000412173</v>
      </c>
      <c r="CA143" s="42">
        <f t="shared" si="123"/>
        <v>98.8738000412173</v>
      </c>
      <c r="CB143" s="42">
        <f t="shared" si="123"/>
        <v>98.8738000412173</v>
      </c>
      <c r="CC143" s="42">
        <f t="shared" si="123"/>
        <v>98.8738000412173</v>
      </c>
      <c r="CD143" s="42">
        <f t="shared" si="123"/>
        <v>98.8738000412173</v>
      </c>
      <c r="CE143" s="42">
        <f t="shared" si="123"/>
        <v>98.8738000412173</v>
      </c>
      <c r="CF143" s="42">
        <f t="shared" si="123"/>
        <v>98.8738000412173</v>
      </c>
      <c r="CG143" s="42">
        <f t="shared" si="123"/>
        <v>98.8738000412173</v>
      </c>
      <c r="CH143" s="42">
        <f t="shared" si="123"/>
        <v>98.8738000412173</v>
      </c>
      <c r="CI143" s="42">
        <f t="shared" si="123"/>
        <v>98.8738000412173</v>
      </c>
      <c r="CJ143" s="42">
        <f t="shared" si="123"/>
        <v>98.8738000412173</v>
      </c>
      <c r="CK143" s="42">
        <f t="shared" si="123"/>
        <v>98.8738000412173</v>
      </c>
      <c r="CL143" s="42">
        <f t="shared" si="123"/>
        <v>98.8738000412173</v>
      </c>
      <c r="CM143" s="42">
        <f aca="true" t="shared" si="124" ref="CM143:DV143">IF((CM$139-$C$8)&lt;(0),(0),(CM$139-$C$8))</f>
        <v>98.8738000412173</v>
      </c>
      <c r="CN143" s="42">
        <f t="shared" si="124"/>
        <v>98.8738000412173</v>
      </c>
      <c r="CO143" s="42">
        <f t="shared" si="124"/>
        <v>98.8738000412173</v>
      </c>
      <c r="CP143" s="42">
        <f t="shared" si="124"/>
        <v>98.8738000412173</v>
      </c>
      <c r="CQ143" s="42">
        <f t="shared" si="124"/>
        <v>98.8738000412173</v>
      </c>
      <c r="CR143" s="42">
        <f t="shared" si="124"/>
        <v>98.8738000412173</v>
      </c>
      <c r="CS143" s="42">
        <f t="shared" si="124"/>
        <v>98.8738000412173</v>
      </c>
      <c r="CT143" s="42">
        <f t="shared" si="124"/>
        <v>98.8738000412173</v>
      </c>
      <c r="CU143" s="42">
        <f t="shared" si="124"/>
        <v>98.8738000412173</v>
      </c>
      <c r="CV143" s="42">
        <f t="shared" si="124"/>
        <v>98.8738000412173</v>
      </c>
      <c r="CW143" s="42">
        <f t="shared" si="124"/>
        <v>98.8738000412173</v>
      </c>
      <c r="CX143" s="42">
        <f t="shared" si="124"/>
        <v>98.8738000412173</v>
      </c>
      <c r="CY143" s="42">
        <f t="shared" si="124"/>
        <v>98.8738000412173</v>
      </c>
      <c r="CZ143" s="42">
        <f t="shared" si="124"/>
        <v>98.8738000412173</v>
      </c>
      <c r="DA143" s="42">
        <f t="shared" si="124"/>
        <v>98.8738000412173</v>
      </c>
      <c r="DB143" s="42">
        <f t="shared" si="124"/>
        <v>98.8738000412173</v>
      </c>
      <c r="DC143" s="42">
        <f t="shared" si="124"/>
        <v>98.8738000412173</v>
      </c>
      <c r="DD143" s="42">
        <f t="shared" si="124"/>
        <v>98.8738000412173</v>
      </c>
      <c r="DE143" s="42">
        <f t="shared" si="124"/>
        <v>98.8738000412173</v>
      </c>
      <c r="DF143" s="42">
        <f t="shared" si="124"/>
        <v>98.8738000412173</v>
      </c>
      <c r="DG143" s="42">
        <f t="shared" si="124"/>
        <v>98.8738000412173</v>
      </c>
      <c r="DH143" s="42">
        <f t="shared" si="124"/>
        <v>98.8738000412173</v>
      </c>
      <c r="DI143" s="42">
        <f t="shared" si="124"/>
        <v>98.8738000412173</v>
      </c>
      <c r="DJ143" s="42">
        <f t="shared" si="124"/>
        <v>98.8738000412173</v>
      </c>
      <c r="DK143" s="42">
        <f t="shared" si="124"/>
        <v>98.8738000412173</v>
      </c>
      <c r="DL143" s="42">
        <f t="shared" si="124"/>
        <v>98.8738000412173</v>
      </c>
      <c r="DM143" s="42">
        <f t="shared" si="124"/>
        <v>98.8738000412173</v>
      </c>
      <c r="DN143" s="42">
        <f t="shared" si="124"/>
        <v>98.8738000412173</v>
      </c>
      <c r="DO143" s="42">
        <f t="shared" si="124"/>
        <v>98.8738000412173</v>
      </c>
      <c r="DP143" s="42">
        <f t="shared" si="124"/>
        <v>98.8738000412173</v>
      </c>
      <c r="DQ143" s="42">
        <f t="shared" si="124"/>
        <v>98.8738000412173</v>
      </c>
      <c r="DR143" s="42">
        <f t="shared" si="124"/>
        <v>98.8738000412173</v>
      </c>
      <c r="DS143" s="42">
        <f t="shared" si="124"/>
        <v>98.8738000412173</v>
      </c>
      <c r="DT143" s="42">
        <f t="shared" si="124"/>
        <v>98.8738000412173</v>
      </c>
      <c r="DU143" s="42">
        <f t="shared" si="124"/>
        <v>98.8738000412173</v>
      </c>
      <c r="DV143" s="42">
        <f t="shared" si="124"/>
        <v>98.8738000412173</v>
      </c>
    </row>
    <row r="144" spans="25:126" ht="12.75">
      <c r="Y144" s="38" t="s">
        <v>46</v>
      </c>
      <c r="Z144" s="41"/>
      <c r="AA144" s="42">
        <f>AA32</f>
        <v>91.80000000000001</v>
      </c>
      <c r="AB144" s="42">
        <f>AB33</f>
        <v>91.80000000000001</v>
      </c>
      <c r="AC144" s="42">
        <f>AC34</f>
        <v>91.80000000000001</v>
      </c>
      <c r="AD144" s="42">
        <f>AD35</f>
        <v>91.80000000000001</v>
      </c>
      <c r="AE144" s="42">
        <f>AE36</f>
        <v>91.80000000000001</v>
      </c>
      <c r="AF144" s="42">
        <f>AF37</f>
        <v>91.80000000000001</v>
      </c>
      <c r="AG144" s="42">
        <f>AG38</f>
        <v>91.80000000000001</v>
      </c>
      <c r="AH144" s="42">
        <f>AH39</f>
        <v>91.80000000000001</v>
      </c>
      <c r="AI144" s="42">
        <f>AI40</f>
        <v>91.80000000000001</v>
      </c>
      <c r="AJ144" s="42">
        <f>AJ41</f>
        <v>91.80000000000001</v>
      </c>
      <c r="AK144" s="42">
        <f>AK42</f>
        <v>91.80000000000001</v>
      </c>
      <c r="AL144" s="42">
        <f>AL43</f>
        <v>91.80000000000001</v>
      </c>
      <c r="AM144" s="42">
        <f>AM44</f>
        <v>91.80000000000001</v>
      </c>
      <c r="AN144" s="42">
        <f>AN45</f>
        <v>91.80000000000001</v>
      </c>
      <c r="AO144" s="42">
        <f>AO46</f>
        <v>91.80000000000001</v>
      </c>
      <c r="AP144" s="42">
        <f>AP47</f>
        <v>91.80000000000001</v>
      </c>
      <c r="AQ144" s="42">
        <f>AQ48</f>
        <v>91.80000000000001</v>
      </c>
      <c r="AR144" s="42">
        <f>AR49</f>
        <v>91.80000000000001</v>
      </c>
      <c r="AS144" s="42">
        <f>AS50</f>
        <v>91.80000000000001</v>
      </c>
      <c r="AT144" s="42">
        <f>AT51</f>
        <v>91.80000000000001</v>
      </c>
      <c r="AU144" s="42">
        <f>AU52</f>
        <v>91.80000000000001</v>
      </c>
      <c r="AV144" s="42">
        <f>AV53</f>
        <v>91.80000000000001</v>
      </c>
      <c r="AW144" s="42">
        <f>AW54</f>
        <v>91.80000000000001</v>
      </c>
      <c r="AX144" s="42">
        <f>AX55</f>
        <v>91.80000000000001</v>
      </c>
      <c r="AY144" s="42">
        <f>AY56</f>
        <v>91.80000000000001</v>
      </c>
      <c r="AZ144" s="42">
        <f>AZ57</f>
        <v>91.80000000000001</v>
      </c>
      <c r="BA144" s="42">
        <f>BA58</f>
        <v>91.80000000000001</v>
      </c>
      <c r="BB144" s="42">
        <f>BB59</f>
        <v>91.80000000000001</v>
      </c>
      <c r="BC144" s="42">
        <f>BC60</f>
        <v>91.80000000000001</v>
      </c>
      <c r="BD144" s="42">
        <f>BD61</f>
        <v>91.80000000000001</v>
      </c>
      <c r="BE144" s="42">
        <f>BE62</f>
        <v>91.80000000000001</v>
      </c>
      <c r="BF144" s="42">
        <f>BF63</f>
        <v>91.80000000000001</v>
      </c>
      <c r="BG144" s="42">
        <f>BG64</f>
        <v>91.80000000000001</v>
      </c>
      <c r="BH144" s="42">
        <f>BH65</f>
        <v>91.80000000000001</v>
      </c>
      <c r="BI144" s="42">
        <f>BI66</f>
        <v>91.80000000000001</v>
      </c>
      <c r="BJ144" s="42">
        <f>BJ67</f>
        <v>91.80000000000001</v>
      </c>
      <c r="BK144" s="42">
        <f>BK68</f>
        <v>91.80000000000001</v>
      </c>
      <c r="BL144" s="42">
        <f>BL69</f>
        <v>91.80000000000001</v>
      </c>
      <c r="BM144" s="42">
        <f>BM70</f>
        <v>91.80000000000001</v>
      </c>
      <c r="BN144" s="42">
        <f>BN71</f>
        <v>91.80000000000001</v>
      </c>
      <c r="BO144" s="42">
        <f>BO72</f>
        <v>91.80000000000001</v>
      </c>
      <c r="BP144" s="42">
        <f>BP73</f>
        <v>91.80000000000001</v>
      </c>
      <c r="BQ144" s="42">
        <f>BQ74</f>
        <v>91.80000000000001</v>
      </c>
      <c r="BR144" s="42">
        <f>BR75</f>
        <v>91.80000000000001</v>
      </c>
      <c r="BS144" s="42">
        <f>BS76</f>
        <v>91.80000000000001</v>
      </c>
      <c r="BT144" s="42">
        <f>BT77</f>
        <v>91.80000000000001</v>
      </c>
      <c r="BU144" s="42">
        <f>BU78</f>
        <v>91.80000000000001</v>
      </c>
      <c r="BV144" s="42">
        <f>BV79</f>
        <v>91.80000000000001</v>
      </c>
      <c r="BW144" s="42">
        <f>BW80</f>
        <v>91.80000000000001</v>
      </c>
      <c r="BX144" s="42">
        <f>BX81</f>
        <v>91.80000000000001</v>
      </c>
      <c r="BY144" s="42">
        <f>BY82</f>
        <v>91.80000000000001</v>
      </c>
      <c r="BZ144" s="42">
        <f>BZ83</f>
        <v>91.80000000000001</v>
      </c>
      <c r="CA144" s="42">
        <f>CA84</f>
        <v>91.80000000000001</v>
      </c>
      <c r="CB144" s="42">
        <f>CB85</f>
        <v>91.80000000000001</v>
      </c>
      <c r="CC144" s="42">
        <f>CC86</f>
        <v>91.80000000000001</v>
      </c>
      <c r="CD144" s="42">
        <f>CD87</f>
        <v>91.80000000000001</v>
      </c>
      <c r="CE144" s="42">
        <f>CE88</f>
        <v>91.80000000000001</v>
      </c>
      <c r="CF144" s="42">
        <f>CF89</f>
        <v>91.80000000000001</v>
      </c>
      <c r="CG144" s="42">
        <f>CG90</f>
        <v>91.80000000000001</v>
      </c>
      <c r="CH144" s="42">
        <f>CH91</f>
        <v>91.80000000000001</v>
      </c>
      <c r="CI144" s="42">
        <f>CI92</f>
        <v>91.80000000000001</v>
      </c>
      <c r="CJ144" s="42">
        <f>CJ93</f>
        <v>91.80000000000001</v>
      </c>
      <c r="CK144" s="42">
        <f>CK94</f>
        <v>91.80000000000001</v>
      </c>
      <c r="CL144" s="42">
        <f>CL95</f>
        <v>91.80000000000001</v>
      </c>
      <c r="CM144" s="42">
        <f>CM96</f>
        <v>91.80000000000001</v>
      </c>
      <c r="CN144" s="42">
        <f>CN97</f>
        <v>91.80000000000001</v>
      </c>
      <c r="CO144" s="42">
        <f>CO98</f>
        <v>91.80000000000001</v>
      </c>
      <c r="CP144" s="42">
        <f>CP99</f>
        <v>91.80000000000001</v>
      </c>
      <c r="CQ144" s="42">
        <f>CQ100</f>
        <v>91.80000000000001</v>
      </c>
      <c r="CR144" s="42">
        <f>CR101</f>
        <v>91.80000000000001</v>
      </c>
      <c r="CS144" s="42">
        <f>CS102</f>
        <v>91.80000000000001</v>
      </c>
      <c r="CT144" s="42">
        <f>CT103</f>
        <v>91.80000000000001</v>
      </c>
      <c r="CU144" s="42">
        <f>CU104</f>
        <v>91.80000000000001</v>
      </c>
      <c r="CV144" s="42">
        <f>CV105</f>
        <v>91.80000000000001</v>
      </c>
      <c r="CW144" s="42">
        <f>CW106</f>
        <v>91.80000000000001</v>
      </c>
      <c r="CX144" s="42">
        <f>CX107</f>
        <v>91.80000000000001</v>
      </c>
      <c r="CY144" s="42">
        <f>CY108</f>
        <v>91.80000000000001</v>
      </c>
      <c r="CZ144" s="42">
        <f>CZ109</f>
        <v>91.80000000000001</v>
      </c>
      <c r="DA144" s="42">
        <f>DA110</f>
        <v>91.80000000000001</v>
      </c>
      <c r="DB144" s="42">
        <f>DB111</f>
        <v>91.80000000000001</v>
      </c>
      <c r="DC144" s="42">
        <f>DC112</f>
        <v>91.80000000000001</v>
      </c>
      <c r="DD144" s="42">
        <f>DD113</f>
        <v>91.80000000000001</v>
      </c>
      <c r="DE144" s="42">
        <f>DE114</f>
        <v>91.80000000000001</v>
      </c>
      <c r="DF144" s="42">
        <f>DF115</f>
        <v>91.80000000000001</v>
      </c>
      <c r="DG144" s="42">
        <f>DG116</f>
        <v>91.80000000000001</v>
      </c>
      <c r="DH144" s="42">
        <f>DH117</f>
        <v>91.80000000000001</v>
      </c>
      <c r="DI144" s="42">
        <f>DI118</f>
        <v>91.80000000000001</v>
      </c>
      <c r="DJ144" s="42">
        <f>DJ119</f>
        <v>91.80000000000001</v>
      </c>
      <c r="DK144" s="42">
        <f>DK120</f>
        <v>91.80000000000001</v>
      </c>
      <c r="DL144" s="42">
        <f>DL121</f>
        <v>91.80000000000001</v>
      </c>
      <c r="DM144" s="42">
        <f>DM122</f>
        <v>91.80000000000001</v>
      </c>
      <c r="DN144" s="42">
        <f>DN123</f>
        <v>91.80000000000001</v>
      </c>
      <c r="DO144" s="42">
        <f>DO124</f>
        <v>91.80000000000001</v>
      </c>
      <c r="DP144" s="42">
        <f>DP125</f>
        <v>91.80000000000001</v>
      </c>
      <c r="DQ144" s="42">
        <f>DQ126</f>
        <v>91.80000000000001</v>
      </c>
      <c r="DR144" s="42">
        <f>DR127</f>
        <v>91.80000000000001</v>
      </c>
      <c r="DS144" s="42">
        <f>DS128</f>
        <v>91.80000000000001</v>
      </c>
      <c r="DT144" s="42">
        <f>DT129</f>
        <v>91.80000000000001</v>
      </c>
      <c r="DU144" s="42">
        <f>DU130</f>
        <v>91.80000000000001</v>
      </c>
      <c r="DV144" s="42">
        <f>DV131</f>
        <v>91.80000000000001</v>
      </c>
    </row>
    <row r="145" spans="25:131" ht="12.75">
      <c r="Y145" s="38" t="s">
        <v>47</v>
      </c>
      <c r="Z145" s="41"/>
      <c r="AA145" s="42">
        <f>AA33</f>
        <v>170</v>
      </c>
      <c r="AB145" s="42">
        <f>AB34</f>
        <v>170</v>
      </c>
      <c r="AC145" s="42">
        <f>AC35</f>
        <v>170</v>
      </c>
      <c r="AD145" s="42">
        <f>AD36</f>
        <v>170</v>
      </c>
      <c r="AE145" s="42">
        <f>AE37</f>
        <v>170</v>
      </c>
      <c r="AF145" s="42">
        <f>AF38</f>
        <v>170</v>
      </c>
      <c r="AG145" s="42">
        <f>AG39</f>
        <v>170</v>
      </c>
      <c r="AH145" s="42">
        <f>AH40</f>
        <v>170</v>
      </c>
      <c r="AI145" s="42">
        <f>AI41</f>
        <v>170</v>
      </c>
      <c r="AJ145" s="42">
        <f>AJ42</f>
        <v>170</v>
      </c>
      <c r="AK145" s="42">
        <f>AK43</f>
        <v>170</v>
      </c>
      <c r="AL145" s="42">
        <f>AL44</f>
        <v>170</v>
      </c>
      <c r="AM145" s="42">
        <f>AM45</f>
        <v>170</v>
      </c>
      <c r="AN145" s="42">
        <f>AN46</f>
        <v>170</v>
      </c>
      <c r="AO145" s="42">
        <f>AO47</f>
        <v>170</v>
      </c>
      <c r="AP145" s="42">
        <f>AP48</f>
        <v>170</v>
      </c>
      <c r="AQ145" s="42">
        <f>AQ49</f>
        <v>170</v>
      </c>
      <c r="AR145" s="42">
        <f>AR50</f>
        <v>170</v>
      </c>
      <c r="AS145" s="42">
        <f>AS51</f>
        <v>170</v>
      </c>
      <c r="AT145" s="42">
        <f>AT52</f>
        <v>170</v>
      </c>
      <c r="AU145" s="42">
        <f>AU53</f>
        <v>170</v>
      </c>
      <c r="AV145" s="42">
        <f>AV54</f>
        <v>170</v>
      </c>
      <c r="AW145" s="42">
        <f>AW55</f>
        <v>170</v>
      </c>
      <c r="AX145" s="42">
        <f>AX56</f>
        <v>170</v>
      </c>
      <c r="AY145" s="42">
        <f>AY57</f>
        <v>170</v>
      </c>
      <c r="AZ145" s="42">
        <f>AZ58</f>
        <v>170</v>
      </c>
      <c r="BA145" s="42">
        <f>BA59</f>
        <v>170</v>
      </c>
      <c r="BB145" s="42">
        <f>BB60</f>
        <v>170</v>
      </c>
      <c r="BC145" s="42">
        <f>BC61</f>
        <v>170</v>
      </c>
      <c r="BD145" s="42">
        <f>BD62</f>
        <v>170</v>
      </c>
      <c r="BE145" s="42">
        <f>BE63</f>
        <v>170</v>
      </c>
      <c r="BF145" s="42">
        <f>BF64</f>
        <v>170</v>
      </c>
      <c r="BG145" s="42">
        <f>BG65</f>
        <v>170</v>
      </c>
      <c r="BH145" s="42">
        <f>BH66</f>
        <v>170</v>
      </c>
      <c r="BI145" s="42">
        <f>BI67</f>
        <v>170</v>
      </c>
      <c r="BJ145" s="42">
        <f>BJ68</f>
        <v>170</v>
      </c>
      <c r="BK145" s="42">
        <f>BK69</f>
        <v>170</v>
      </c>
      <c r="BL145" s="42">
        <f>BL70</f>
        <v>170</v>
      </c>
      <c r="BM145" s="42">
        <f>BM71</f>
        <v>170</v>
      </c>
      <c r="BN145" s="42">
        <f>BN72</f>
        <v>170</v>
      </c>
      <c r="BO145" s="42">
        <f>BO73</f>
        <v>170</v>
      </c>
      <c r="BP145" s="42">
        <f>BP74</f>
        <v>170</v>
      </c>
      <c r="BQ145" s="42">
        <f>BQ75</f>
        <v>170</v>
      </c>
      <c r="BR145" s="42">
        <f>BR76</f>
        <v>170</v>
      </c>
      <c r="BS145" s="42">
        <f>BS77</f>
        <v>170</v>
      </c>
      <c r="BT145" s="42">
        <f>BT78</f>
        <v>170</v>
      </c>
      <c r="BU145" s="42">
        <f>BU79</f>
        <v>170</v>
      </c>
      <c r="BV145" s="42">
        <f>BV80</f>
        <v>170</v>
      </c>
      <c r="BW145" s="42">
        <f>BW81</f>
        <v>170</v>
      </c>
      <c r="BX145" s="42">
        <f>BX82</f>
        <v>170</v>
      </c>
      <c r="BY145" s="42">
        <f>BY83</f>
        <v>170</v>
      </c>
      <c r="BZ145" s="42">
        <f>BZ84</f>
        <v>170</v>
      </c>
      <c r="CA145" s="42">
        <f>CA85</f>
        <v>170</v>
      </c>
      <c r="CB145" s="42">
        <f>CB86</f>
        <v>170</v>
      </c>
      <c r="CC145" s="42">
        <f>CC87</f>
        <v>170</v>
      </c>
      <c r="CD145" s="42">
        <f>CD88</f>
        <v>170</v>
      </c>
      <c r="CE145" s="42">
        <f>CE89</f>
        <v>170</v>
      </c>
      <c r="CF145" s="42">
        <f>CF90</f>
        <v>170</v>
      </c>
      <c r="CG145" s="42">
        <f>CG91</f>
        <v>170</v>
      </c>
      <c r="CH145" s="42">
        <f>CH92</f>
        <v>170</v>
      </c>
      <c r="CI145" s="42">
        <f>CI93</f>
        <v>170</v>
      </c>
      <c r="CJ145" s="42">
        <f>CJ94</f>
        <v>170</v>
      </c>
      <c r="CK145" s="42">
        <f>CK95</f>
        <v>170</v>
      </c>
      <c r="CL145" s="42">
        <f>CL96</f>
        <v>170</v>
      </c>
      <c r="CM145" s="42">
        <f>CM97</f>
        <v>170</v>
      </c>
      <c r="CN145" s="42">
        <f>CN98</f>
        <v>170</v>
      </c>
      <c r="CO145" s="42">
        <f>CO99</f>
        <v>170</v>
      </c>
      <c r="CP145" s="42">
        <f>CP100</f>
        <v>170</v>
      </c>
      <c r="CQ145" s="42">
        <f>CQ101</f>
        <v>170</v>
      </c>
      <c r="CR145" s="42">
        <f>CR102</f>
        <v>170</v>
      </c>
      <c r="CS145" s="42">
        <f>CS103</f>
        <v>170</v>
      </c>
      <c r="CT145" s="42">
        <f>CT104</f>
        <v>170</v>
      </c>
      <c r="CU145" s="42">
        <f>CU105</f>
        <v>170</v>
      </c>
      <c r="CV145" s="42">
        <f>CV106</f>
        <v>170</v>
      </c>
      <c r="CW145" s="42">
        <f>CW107</f>
        <v>170</v>
      </c>
      <c r="CX145" s="42">
        <f>CX108</f>
        <v>170</v>
      </c>
      <c r="CY145" s="42">
        <f>CY109</f>
        <v>170</v>
      </c>
      <c r="CZ145" s="42">
        <f>CZ110</f>
        <v>170</v>
      </c>
      <c r="DA145" s="42">
        <f>DA111</f>
        <v>170</v>
      </c>
      <c r="DB145" s="42">
        <f>DB112</f>
        <v>170</v>
      </c>
      <c r="DC145" s="42">
        <f>DC113</f>
        <v>170</v>
      </c>
      <c r="DD145" s="42">
        <f>DD114</f>
        <v>170</v>
      </c>
      <c r="DE145" s="42">
        <f>DE115</f>
        <v>170</v>
      </c>
      <c r="DF145" s="42">
        <f>DF116</f>
        <v>170</v>
      </c>
      <c r="DG145" s="42">
        <f>DG117</f>
        <v>170</v>
      </c>
      <c r="DH145" s="42">
        <f>DH118</f>
        <v>170</v>
      </c>
      <c r="DI145" s="42">
        <f>DI119</f>
        <v>170</v>
      </c>
      <c r="DJ145" s="42">
        <f>DJ120</f>
        <v>170</v>
      </c>
      <c r="DK145" s="42">
        <f>DK121</f>
        <v>170</v>
      </c>
      <c r="DL145" s="42">
        <f>DL122</f>
        <v>170</v>
      </c>
      <c r="DM145" s="42">
        <f>DM123</f>
        <v>170</v>
      </c>
      <c r="DN145" s="42">
        <f>DN124</f>
        <v>170</v>
      </c>
      <c r="DO145" s="42">
        <f>DO125</f>
        <v>170</v>
      </c>
      <c r="DP145" s="42">
        <f>DP126</f>
        <v>170</v>
      </c>
      <c r="DQ145" s="42">
        <f>DQ127</f>
        <v>170</v>
      </c>
      <c r="DR145" s="42">
        <f>DR128</f>
        <v>170</v>
      </c>
      <c r="DS145" s="42">
        <f>DS129</f>
        <v>170</v>
      </c>
      <c r="DT145" s="42">
        <f>DT130</f>
        <v>170</v>
      </c>
      <c r="DU145" s="42">
        <f>DU131</f>
        <v>170</v>
      </c>
      <c r="DV145" s="42">
        <f>DV132</f>
        <v>170</v>
      </c>
      <c r="DW145" s="22"/>
      <c r="DX145" s="22"/>
      <c r="DY145" s="22"/>
      <c r="DZ145" s="22"/>
      <c r="EA145" s="22"/>
    </row>
    <row r="147" spans="25:126" ht="12.75">
      <c r="Y147" s="36" t="s">
        <v>42</v>
      </c>
      <c r="Z147" s="37">
        <v>0</v>
      </c>
      <c r="AA147" s="37">
        <v>1</v>
      </c>
      <c r="AB147" s="37">
        <v>2</v>
      </c>
      <c r="AC147" s="37">
        <v>3</v>
      </c>
      <c r="AD147" s="37">
        <v>4</v>
      </c>
      <c r="AE147" s="37">
        <v>5</v>
      </c>
      <c r="AF147" s="37">
        <v>6</v>
      </c>
      <c r="AG147" s="37">
        <v>7</v>
      </c>
      <c r="AH147" s="37">
        <v>8</v>
      </c>
      <c r="AI147" s="37">
        <v>9</v>
      </c>
      <c r="AJ147" s="37">
        <v>10</v>
      </c>
      <c r="AK147" s="37">
        <v>11</v>
      </c>
      <c r="AL147" s="37">
        <v>12</v>
      </c>
      <c r="AM147" s="37">
        <v>13</v>
      </c>
      <c r="AN147" s="37">
        <v>14</v>
      </c>
      <c r="AO147" s="37">
        <v>15</v>
      </c>
      <c r="AP147" s="37">
        <v>16</v>
      </c>
      <c r="AQ147" s="37">
        <v>17</v>
      </c>
      <c r="AR147" s="37">
        <v>18</v>
      </c>
      <c r="AS147" s="37">
        <v>19</v>
      </c>
      <c r="AT147" s="37">
        <v>20</v>
      </c>
      <c r="AU147" s="37">
        <v>21</v>
      </c>
      <c r="AV147" s="37">
        <v>22</v>
      </c>
      <c r="AW147" s="37">
        <v>23</v>
      </c>
      <c r="AX147" s="37">
        <v>24</v>
      </c>
      <c r="AY147" s="37">
        <v>25</v>
      </c>
      <c r="AZ147" s="37">
        <v>26</v>
      </c>
      <c r="BA147" s="37">
        <v>27</v>
      </c>
      <c r="BB147" s="37">
        <v>28</v>
      </c>
      <c r="BC147" s="37">
        <v>29</v>
      </c>
      <c r="BD147" s="37">
        <v>30</v>
      </c>
      <c r="BE147" s="37">
        <v>31</v>
      </c>
      <c r="BF147" s="37">
        <v>32</v>
      </c>
      <c r="BG147" s="37">
        <v>33</v>
      </c>
      <c r="BH147" s="37">
        <v>34</v>
      </c>
      <c r="BI147" s="37">
        <v>35</v>
      </c>
      <c r="BJ147" s="37">
        <v>36</v>
      </c>
      <c r="BK147" s="37">
        <v>37</v>
      </c>
      <c r="BL147" s="37">
        <v>38</v>
      </c>
      <c r="BM147" s="37">
        <v>39</v>
      </c>
      <c r="BN147" s="37">
        <v>40</v>
      </c>
      <c r="BO147" s="37">
        <v>41</v>
      </c>
      <c r="BP147" s="37">
        <v>42</v>
      </c>
      <c r="BQ147" s="37">
        <v>43</v>
      </c>
      <c r="BR147" s="37">
        <v>44</v>
      </c>
      <c r="BS147" s="37">
        <v>45</v>
      </c>
      <c r="BT147" s="37">
        <v>46</v>
      </c>
      <c r="BU147" s="37">
        <v>47</v>
      </c>
      <c r="BV147" s="37">
        <v>48</v>
      </c>
      <c r="BW147" s="37">
        <v>49</v>
      </c>
      <c r="BX147" s="37">
        <v>50</v>
      </c>
      <c r="BY147" s="37">
        <v>51</v>
      </c>
      <c r="BZ147" s="37">
        <v>52</v>
      </c>
      <c r="CA147" s="37">
        <v>53</v>
      </c>
      <c r="CB147" s="37">
        <v>54</v>
      </c>
      <c r="CC147" s="37">
        <v>55</v>
      </c>
      <c r="CD147" s="37">
        <v>56</v>
      </c>
      <c r="CE147" s="37">
        <v>57</v>
      </c>
      <c r="CF147" s="37">
        <v>58</v>
      </c>
      <c r="CG147" s="37">
        <v>59</v>
      </c>
      <c r="CH147" s="37">
        <v>60</v>
      </c>
      <c r="CI147" s="37">
        <v>61</v>
      </c>
      <c r="CJ147" s="37">
        <v>62</v>
      </c>
      <c r="CK147" s="37">
        <v>63</v>
      </c>
      <c r="CL147" s="37">
        <v>64</v>
      </c>
      <c r="CM147" s="37">
        <v>65</v>
      </c>
      <c r="CN147" s="37">
        <v>66</v>
      </c>
      <c r="CO147" s="37">
        <v>67</v>
      </c>
      <c r="CP147" s="37">
        <v>68</v>
      </c>
      <c r="CQ147" s="37">
        <v>69</v>
      </c>
      <c r="CR147" s="37">
        <v>70</v>
      </c>
      <c r="CS147" s="37">
        <v>71</v>
      </c>
      <c r="CT147" s="37">
        <v>72</v>
      </c>
      <c r="CU147" s="37">
        <v>73</v>
      </c>
      <c r="CV147" s="37">
        <v>74</v>
      </c>
      <c r="CW147" s="37">
        <v>75</v>
      </c>
      <c r="CX147" s="37">
        <v>76</v>
      </c>
      <c r="CY147" s="37">
        <v>77</v>
      </c>
      <c r="CZ147" s="37">
        <v>78</v>
      </c>
      <c r="DA147" s="37">
        <v>79</v>
      </c>
      <c r="DB147" s="37">
        <v>80</v>
      </c>
      <c r="DC147" s="37">
        <v>81</v>
      </c>
      <c r="DD147" s="37">
        <v>82</v>
      </c>
      <c r="DE147" s="37">
        <v>83</v>
      </c>
      <c r="DF147" s="37">
        <v>84</v>
      </c>
      <c r="DG147" s="37">
        <v>85</v>
      </c>
      <c r="DH147" s="37">
        <v>86</v>
      </c>
      <c r="DI147" s="37">
        <v>87</v>
      </c>
      <c r="DJ147" s="37">
        <v>88</v>
      </c>
      <c r="DK147" s="37">
        <v>89</v>
      </c>
      <c r="DL147" s="37">
        <v>90</v>
      </c>
      <c r="DM147" s="37">
        <v>91</v>
      </c>
      <c r="DN147" s="37">
        <v>92</v>
      </c>
      <c r="DO147" s="37">
        <v>93</v>
      </c>
      <c r="DP147" s="37">
        <v>94</v>
      </c>
      <c r="DQ147" s="37">
        <v>95</v>
      </c>
      <c r="DR147" s="37">
        <v>96</v>
      </c>
      <c r="DS147" s="37">
        <v>97</v>
      </c>
      <c r="DT147" s="37">
        <v>98</v>
      </c>
      <c r="DU147" s="37">
        <v>99</v>
      </c>
      <c r="DV147" s="37">
        <v>100</v>
      </c>
    </row>
    <row r="148" spans="25:126" ht="12.75">
      <c r="Y148" s="38" t="s">
        <v>45</v>
      </c>
      <c r="Z148" s="23"/>
      <c r="AA148" s="23">
        <f aca="true" t="shared" si="125" ref="AA148:BF148">AA143</f>
        <v>98.8738000412173</v>
      </c>
      <c r="AB148" s="23">
        <f t="shared" si="125"/>
        <v>98.8738000412173</v>
      </c>
      <c r="AC148" s="23">
        <f t="shared" si="125"/>
        <v>98.8738000412173</v>
      </c>
      <c r="AD148" s="23">
        <f t="shared" si="125"/>
        <v>98.8738000412173</v>
      </c>
      <c r="AE148" s="23">
        <f t="shared" si="125"/>
        <v>98.8738000412173</v>
      </c>
      <c r="AF148" s="23">
        <f t="shared" si="125"/>
        <v>98.8738000412173</v>
      </c>
      <c r="AG148" s="23">
        <f t="shared" si="125"/>
        <v>98.8738000412173</v>
      </c>
      <c r="AH148" s="23">
        <f t="shared" si="125"/>
        <v>98.8738000412173</v>
      </c>
      <c r="AI148" s="23">
        <f t="shared" si="125"/>
        <v>98.8738000412173</v>
      </c>
      <c r="AJ148" s="23">
        <f t="shared" si="125"/>
        <v>98.8738000412173</v>
      </c>
      <c r="AK148" s="23">
        <f t="shared" si="125"/>
        <v>98.8738000412173</v>
      </c>
      <c r="AL148" s="23">
        <f t="shared" si="125"/>
        <v>98.8738000412173</v>
      </c>
      <c r="AM148" s="23">
        <f t="shared" si="125"/>
        <v>98.8738000412173</v>
      </c>
      <c r="AN148" s="23">
        <f t="shared" si="125"/>
        <v>98.8738000412173</v>
      </c>
      <c r="AO148" s="23">
        <f t="shared" si="125"/>
        <v>98.8738000412173</v>
      </c>
      <c r="AP148" s="23">
        <f t="shared" si="125"/>
        <v>98.8738000412173</v>
      </c>
      <c r="AQ148" s="23">
        <f t="shared" si="125"/>
        <v>98.8738000412173</v>
      </c>
      <c r="AR148" s="23">
        <f t="shared" si="125"/>
        <v>98.8738000412173</v>
      </c>
      <c r="AS148" s="23">
        <f t="shared" si="125"/>
        <v>98.8738000412173</v>
      </c>
      <c r="AT148" s="23">
        <f t="shared" si="125"/>
        <v>98.8738000412173</v>
      </c>
      <c r="AU148" s="23">
        <f t="shared" si="125"/>
        <v>98.8738000412173</v>
      </c>
      <c r="AV148" s="23">
        <f t="shared" si="125"/>
        <v>98.8738000412173</v>
      </c>
      <c r="AW148" s="23">
        <f t="shared" si="125"/>
        <v>98.8738000412173</v>
      </c>
      <c r="AX148" s="23">
        <f t="shared" si="125"/>
        <v>98.8738000412173</v>
      </c>
      <c r="AY148" s="23">
        <f t="shared" si="125"/>
        <v>98.8738000412173</v>
      </c>
      <c r="AZ148" s="23">
        <f t="shared" si="125"/>
        <v>98.8738000412173</v>
      </c>
      <c r="BA148" s="23">
        <f t="shared" si="125"/>
        <v>98.8738000412173</v>
      </c>
      <c r="BB148" s="23">
        <f t="shared" si="125"/>
        <v>98.8738000412173</v>
      </c>
      <c r="BC148" s="23">
        <f t="shared" si="125"/>
        <v>98.8738000412173</v>
      </c>
      <c r="BD148" s="23">
        <f t="shared" si="125"/>
        <v>98.8738000412173</v>
      </c>
      <c r="BE148" s="23">
        <f t="shared" si="125"/>
        <v>98.8738000412173</v>
      </c>
      <c r="BF148" s="23">
        <f t="shared" si="125"/>
        <v>98.8738000412173</v>
      </c>
      <c r="BG148" s="23">
        <f aca="true" t="shared" si="126" ref="BG148:CL148">BG143</f>
        <v>98.8738000412173</v>
      </c>
      <c r="BH148" s="23">
        <f t="shared" si="126"/>
        <v>98.8738000412173</v>
      </c>
      <c r="BI148" s="23">
        <f t="shared" si="126"/>
        <v>98.8738000412173</v>
      </c>
      <c r="BJ148" s="23">
        <f t="shared" si="126"/>
        <v>98.8738000412173</v>
      </c>
      <c r="BK148" s="23">
        <f t="shared" si="126"/>
        <v>98.8738000412173</v>
      </c>
      <c r="BL148" s="23">
        <f t="shared" si="126"/>
        <v>98.8738000412173</v>
      </c>
      <c r="BM148" s="23">
        <f t="shared" si="126"/>
        <v>98.8738000412173</v>
      </c>
      <c r="BN148" s="23">
        <f t="shared" si="126"/>
        <v>98.8738000412173</v>
      </c>
      <c r="BO148" s="23">
        <f t="shared" si="126"/>
        <v>98.8738000412173</v>
      </c>
      <c r="BP148" s="23">
        <f t="shared" si="126"/>
        <v>98.8738000412173</v>
      </c>
      <c r="BQ148" s="23">
        <f t="shared" si="126"/>
        <v>98.8738000412173</v>
      </c>
      <c r="BR148" s="23">
        <f t="shared" si="126"/>
        <v>98.8738000412173</v>
      </c>
      <c r="BS148" s="23">
        <f t="shared" si="126"/>
        <v>98.8738000412173</v>
      </c>
      <c r="BT148" s="23">
        <f t="shared" si="126"/>
        <v>98.8738000412173</v>
      </c>
      <c r="BU148" s="23">
        <f t="shared" si="126"/>
        <v>98.8738000412173</v>
      </c>
      <c r="BV148" s="23">
        <f t="shared" si="126"/>
        <v>98.8738000412173</v>
      </c>
      <c r="BW148" s="23">
        <f t="shared" si="126"/>
        <v>98.8738000412173</v>
      </c>
      <c r="BX148" s="23">
        <f t="shared" si="126"/>
        <v>98.8738000412173</v>
      </c>
      <c r="BY148" s="23">
        <f t="shared" si="126"/>
        <v>98.8738000412173</v>
      </c>
      <c r="BZ148" s="23">
        <f t="shared" si="126"/>
        <v>98.8738000412173</v>
      </c>
      <c r="CA148" s="23">
        <f t="shared" si="126"/>
        <v>98.8738000412173</v>
      </c>
      <c r="CB148" s="23">
        <f t="shared" si="126"/>
        <v>98.8738000412173</v>
      </c>
      <c r="CC148" s="23">
        <f t="shared" si="126"/>
        <v>98.8738000412173</v>
      </c>
      <c r="CD148" s="23">
        <f t="shared" si="126"/>
        <v>98.8738000412173</v>
      </c>
      <c r="CE148" s="23">
        <f t="shared" si="126"/>
        <v>98.8738000412173</v>
      </c>
      <c r="CF148" s="23">
        <f t="shared" si="126"/>
        <v>98.8738000412173</v>
      </c>
      <c r="CG148" s="23">
        <f t="shared" si="126"/>
        <v>98.8738000412173</v>
      </c>
      <c r="CH148" s="23">
        <f t="shared" si="126"/>
        <v>98.8738000412173</v>
      </c>
      <c r="CI148" s="23">
        <f t="shared" si="126"/>
        <v>98.8738000412173</v>
      </c>
      <c r="CJ148" s="23">
        <f t="shared" si="126"/>
        <v>98.8738000412173</v>
      </c>
      <c r="CK148" s="23">
        <f t="shared" si="126"/>
        <v>98.8738000412173</v>
      </c>
      <c r="CL148" s="23">
        <f t="shared" si="126"/>
        <v>98.8738000412173</v>
      </c>
      <c r="CM148" s="23">
        <f aca="true" t="shared" si="127" ref="CM148:DV148">CM143</f>
        <v>98.8738000412173</v>
      </c>
      <c r="CN148" s="23">
        <f t="shared" si="127"/>
        <v>98.8738000412173</v>
      </c>
      <c r="CO148" s="23">
        <f t="shared" si="127"/>
        <v>98.8738000412173</v>
      </c>
      <c r="CP148" s="23">
        <f t="shared" si="127"/>
        <v>98.8738000412173</v>
      </c>
      <c r="CQ148" s="23">
        <f t="shared" si="127"/>
        <v>98.8738000412173</v>
      </c>
      <c r="CR148" s="23">
        <f t="shared" si="127"/>
        <v>98.8738000412173</v>
      </c>
      <c r="CS148" s="23">
        <f t="shared" si="127"/>
        <v>98.8738000412173</v>
      </c>
      <c r="CT148" s="23">
        <f t="shared" si="127"/>
        <v>98.8738000412173</v>
      </c>
      <c r="CU148" s="23">
        <f t="shared" si="127"/>
        <v>98.8738000412173</v>
      </c>
      <c r="CV148" s="23">
        <f t="shared" si="127"/>
        <v>98.8738000412173</v>
      </c>
      <c r="CW148" s="23">
        <f t="shared" si="127"/>
        <v>98.8738000412173</v>
      </c>
      <c r="CX148" s="23">
        <f t="shared" si="127"/>
        <v>98.8738000412173</v>
      </c>
      <c r="CY148" s="23">
        <f t="shared" si="127"/>
        <v>98.8738000412173</v>
      </c>
      <c r="CZ148" s="23">
        <f t="shared" si="127"/>
        <v>98.8738000412173</v>
      </c>
      <c r="DA148" s="23">
        <f t="shared" si="127"/>
        <v>98.8738000412173</v>
      </c>
      <c r="DB148" s="23">
        <f t="shared" si="127"/>
        <v>98.8738000412173</v>
      </c>
      <c r="DC148" s="23">
        <f t="shared" si="127"/>
        <v>98.8738000412173</v>
      </c>
      <c r="DD148" s="23">
        <f t="shared" si="127"/>
        <v>98.8738000412173</v>
      </c>
      <c r="DE148" s="23">
        <f t="shared" si="127"/>
        <v>98.8738000412173</v>
      </c>
      <c r="DF148" s="23">
        <f t="shared" si="127"/>
        <v>98.8738000412173</v>
      </c>
      <c r="DG148" s="23">
        <f t="shared" si="127"/>
        <v>98.8738000412173</v>
      </c>
      <c r="DH148" s="23">
        <f t="shared" si="127"/>
        <v>98.8738000412173</v>
      </c>
      <c r="DI148" s="23">
        <f t="shared" si="127"/>
        <v>98.8738000412173</v>
      </c>
      <c r="DJ148" s="23">
        <f t="shared" si="127"/>
        <v>98.8738000412173</v>
      </c>
      <c r="DK148" s="23">
        <f t="shared" si="127"/>
        <v>98.8738000412173</v>
      </c>
      <c r="DL148" s="23">
        <f t="shared" si="127"/>
        <v>98.8738000412173</v>
      </c>
      <c r="DM148" s="23">
        <f t="shared" si="127"/>
        <v>98.8738000412173</v>
      </c>
      <c r="DN148" s="23">
        <f t="shared" si="127"/>
        <v>98.8738000412173</v>
      </c>
      <c r="DO148" s="23">
        <f t="shared" si="127"/>
        <v>98.8738000412173</v>
      </c>
      <c r="DP148" s="23">
        <f t="shared" si="127"/>
        <v>98.8738000412173</v>
      </c>
      <c r="DQ148" s="23">
        <f t="shared" si="127"/>
        <v>98.8738000412173</v>
      </c>
      <c r="DR148" s="23">
        <f t="shared" si="127"/>
        <v>98.8738000412173</v>
      </c>
      <c r="DS148" s="23">
        <f t="shared" si="127"/>
        <v>98.8738000412173</v>
      </c>
      <c r="DT148" s="23">
        <f t="shared" si="127"/>
        <v>98.8738000412173</v>
      </c>
      <c r="DU148" s="23">
        <f t="shared" si="127"/>
        <v>98.8738000412173</v>
      </c>
      <c r="DV148" s="23">
        <f t="shared" si="127"/>
        <v>98.8738000412173</v>
      </c>
    </row>
    <row r="149" spans="25:66" ht="12.75">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row>
    <row r="150" spans="25:126" ht="12.75">
      <c r="Y150" s="36" t="s">
        <v>42</v>
      </c>
      <c r="Z150" s="37">
        <v>0</v>
      </c>
      <c r="AA150" s="37">
        <v>1</v>
      </c>
      <c r="AB150" s="37">
        <v>2</v>
      </c>
      <c r="AC150" s="37">
        <v>3</v>
      </c>
      <c r="AD150" s="37">
        <v>4</v>
      </c>
      <c r="AE150" s="37">
        <v>5</v>
      </c>
      <c r="AF150" s="37">
        <v>6</v>
      </c>
      <c r="AG150" s="37">
        <v>7</v>
      </c>
      <c r="AH150" s="37">
        <v>8</v>
      </c>
      <c r="AI150" s="37">
        <v>9</v>
      </c>
      <c r="AJ150" s="37">
        <v>10</v>
      </c>
      <c r="AK150" s="37">
        <v>11</v>
      </c>
      <c r="AL150" s="37">
        <v>12</v>
      </c>
      <c r="AM150" s="37">
        <v>13</v>
      </c>
      <c r="AN150" s="37">
        <v>14</v>
      </c>
      <c r="AO150" s="37">
        <v>15</v>
      </c>
      <c r="AP150" s="37">
        <v>16</v>
      </c>
      <c r="AQ150" s="37">
        <v>17</v>
      </c>
      <c r="AR150" s="37">
        <v>18</v>
      </c>
      <c r="AS150" s="37">
        <v>19</v>
      </c>
      <c r="AT150" s="37">
        <v>20</v>
      </c>
      <c r="AU150" s="37">
        <v>21</v>
      </c>
      <c r="AV150" s="37">
        <v>22</v>
      </c>
      <c r="AW150" s="37">
        <v>23</v>
      </c>
      <c r="AX150" s="37">
        <v>24</v>
      </c>
      <c r="AY150" s="37">
        <v>25</v>
      </c>
      <c r="AZ150" s="37">
        <v>26</v>
      </c>
      <c r="BA150" s="37">
        <v>27</v>
      </c>
      <c r="BB150" s="37">
        <v>28</v>
      </c>
      <c r="BC150" s="37">
        <v>29</v>
      </c>
      <c r="BD150" s="37">
        <v>30</v>
      </c>
      <c r="BE150" s="37">
        <v>31</v>
      </c>
      <c r="BF150" s="37">
        <v>32</v>
      </c>
      <c r="BG150" s="37">
        <v>33</v>
      </c>
      <c r="BH150" s="37">
        <v>34</v>
      </c>
      <c r="BI150" s="37">
        <v>35</v>
      </c>
      <c r="BJ150" s="37">
        <v>36</v>
      </c>
      <c r="BK150" s="37">
        <v>37</v>
      </c>
      <c r="BL150" s="37">
        <v>38</v>
      </c>
      <c r="BM150" s="37">
        <v>39</v>
      </c>
      <c r="BN150" s="37">
        <v>40</v>
      </c>
      <c r="BO150" s="37">
        <v>41</v>
      </c>
      <c r="BP150" s="37">
        <v>42</v>
      </c>
      <c r="BQ150" s="37">
        <v>43</v>
      </c>
      <c r="BR150" s="37">
        <v>44</v>
      </c>
      <c r="BS150" s="37">
        <v>45</v>
      </c>
      <c r="BT150" s="37">
        <v>46</v>
      </c>
      <c r="BU150" s="37">
        <v>47</v>
      </c>
      <c r="BV150" s="37">
        <v>48</v>
      </c>
      <c r="BW150" s="37">
        <v>49</v>
      </c>
      <c r="BX150" s="37">
        <v>50</v>
      </c>
      <c r="BY150" s="37">
        <v>51</v>
      </c>
      <c r="BZ150" s="37">
        <v>52</v>
      </c>
      <c r="CA150" s="37">
        <v>53</v>
      </c>
      <c r="CB150" s="37">
        <v>54</v>
      </c>
      <c r="CC150" s="37">
        <v>55</v>
      </c>
      <c r="CD150" s="37">
        <v>56</v>
      </c>
      <c r="CE150" s="37">
        <v>57</v>
      </c>
      <c r="CF150" s="37">
        <v>58</v>
      </c>
      <c r="CG150" s="37">
        <v>59</v>
      </c>
      <c r="CH150" s="37">
        <v>60</v>
      </c>
      <c r="CI150" s="37">
        <v>61</v>
      </c>
      <c r="CJ150" s="37">
        <v>62</v>
      </c>
      <c r="CK150" s="37">
        <v>63</v>
      </c>
      <c r="CL150" s="37">
        <v>64</v>
      </c>
      <c r="CM150" s="37">
        <v>65</v>
      </c>
      <c r="CN150" s="37">
        <v>66</v>
      </c>
      <c r="CO150" s="37">
        <v>67</v>
      </c>
      <c r="CP150" s="37">
        <v>68</v>
      </c>
      <c r="CQ150" s="37">
        <v>69</v>
      </c>
      <c r="CR150" s="37">
        <v>70</v>
      </c>
      <c r="CS150" s="37">
        <v>71</v>
      </c>
      <c r="CT150" s="37">
        <v>72</v>
      </c>
      <c r="CU150" s="37">
        <v>73</v>
      </c>
      <c r="CV150" s="37">
        <v>74</v>
      </c>
      <c r="CW150" s="37">
        <v>75</v>
      </c>
      <c r="CX150" s="37">
        <v>76</v>
      </c>
      <c r="CY150" s="37">
        <v>77</v>
      </c>
      <c r="CZ150" s="37">
        <v>78</v>
      </c>
      <c r="DA150" s="37">
        <v>79</v>
      </c>
      <c r="DB150" s="37">
        <v>80</v>
      </c>
      <c r="DC150" s="37">
        <v>81</v>
      </c>
      <c r="DD150" s="37">
        <v>82</v>
      </c>
      <c r="DE150" s="37">
        <v>83</v>
      </c>
      <c r="DF150" s="37">
        <v>84</v>
      </c>
      <c r="DG150" s="37">
        <v>85</v>
      </c>
      <c r="DH150" s="37">
        <v>86</v>
      </c>
      <c r="DI150" s="37">
        <v>87</v>
      </c>
      <c r="DJ150" s="37">
        <v>88</v>
      </c>
      <c r="DK150" s="37">
        <v>89</v>
      </c>
      <c r="DL150" s="37">
        <v>90</v>
      </c>
      <c r="DM150" s="37">
        <v>91</v>
      </c>
      <c r="DN150" s="37">
        <v>92</v>
      </c>
      <c r="DO150" s="37">
        <v>93</v>
      </c>
      <c r="DP150" s="37">
        <v>94</v>
      </c>
      <c r="DQ150" s="37">
        <v>95</v>
      </c>
      <c r="DR150" s="37">
        <v>96</v>
      </c>
      <c r="DS150" s="37">
        <v>97</v>
      </c>
      <c r="DT150" s="37">
        <v>98</v>
      </c>
      <c r="DU150" s="37">
        <v>99</v>
      </c>
      <c r="DV150" s="37">
        <v>100</v>
      </c>
    </row>
    <row r="151" spans="25:126" ht="12.75">
      <c r="Y151" s="23" t="s">
        <v>48</v>
      </c>
      <c r="Z151" s="23"/>
      <c r="AA151" s="43">
        <f aca="true" t="shared" si="128" ref="AA151:BF151">AA143/AA142</f>
        <v>0.4943690002060865</v>
      </c>
      <c r="AB151" s="43">
        <f t="shared" si="128"/>
        <v>0.4943690002060865</v>
      </c>
      <c r="AC151" s="43">
        <f t="shared" si="128"/>
        <v>0.4943690002060865</v>
      </c>
      <c r="AD151" s="43">
        <f t="shared" si="128"/>
        <v>0.4943690002060865</v>
      </c>
      <c r="AE151" s="43">
        <f t="shared" si="128"/>
        <v>0.4943690002060865</v>
      </c>
      <c r="AF151" s="43">
        <f t="shared" si="128"/>
        <v>0.4943690002060865</v>
      </c>
      <c r="AG151" s="43">
        <f t="shared" si="128"/>
        <v>0.4943690002060865</v>
      </c>
      <c r="AH151" s="43">
        <f t="shared" si="128"/>
        <v>0.4943690002060865</v>
      </c>
      <c r="AI151" s="43">
        <f t="shared" si="128"/>
        <v>0.4943690002060865</v>
      </c>
      <c r="AJ151" s="43">
        <f t="shared" si="128"/>
        <v>0.4943690002060865</v>
      </c>
      <c r="AK151" s="43">
        <f t="shared" si="128"/>
        <v>0.4943690002060865</v>
      </c>
      <c r="AL151" s="43">
        <f t="shared" si="128"/>
        <v>0.4943690002060865</v>
      </c>
      <c r="AM151" s="43">
        <f t="shared" si="128"/>
        <v>0.4943690002060865</v>
      </c>
      <c r="AN151" s="43">
        <f t="shared" si="128"/>
        <v>0.4943690002060865</v>
      </c>
      <c r="AO151" s="43">
        <f t="shared" si="128"/>
        <v>0.4943690002060865</v>
      </c>
      <c r="AP151" s="43">
        <f t="shared" si="128"/>
        <v>0.4943690002060865</v>
      </c>
      <c r="AQ151" s="43">
        <f t="shared" si="128"/>
        <v>0.4943690002060865</v>
      </c>
      <c r="AR151" s="43">
        <f t="shared" si="128"/>
        <v>0.4943690002060865</v>
      </c>
      <c r="AS151" s="43">
        <f t="shared" si="128"/>
        <v>0.4943690002060865</v>
      </c>
      <c r="AT151" s="43">
        <f t="shared" si="128"/>
        <v>0.4943690002060865</v>
      </c>
      <c r="AU151" s="43">
        <f t="shared" si="128"/>
        <v>0.4943690002060865</v>
      </c>
      <c r="AV151" s="43">
        <f t="shared" si="128"/>
        <v>0.4943690002060865</v>
      </c>
      <c r="AW151" s="43">
        <f t="shared" si="128"/>
        <v>0.4943690002060865</v>
      </c>
      <c r="AX151" s="43">
        <f t="shared" si="128"/>
        <v>0.4943690002060865</v>
      </c>
      <c r="AY151" s="43">
        <f t="shared" si="128"/>
        <v>0.4943690002060865</v>
      </c>
      <c r="AZ151" s="43">
        <f t="shared" si="128"/>
        <v>0.4943690002060865</v>
      </c>
      <c r="BA151" s="43">
        <f t="shared" si="128"/>
        <v>0.4943690002060865</v>
      </c>
      <c r="BB151" s="43">
        <f t="shared" si="128"/>
        <v>0.4943690002060865</v>
      </c>
      <c r="BC151" s="43">
        <f t="shared" si="128"/>
        <v>0.4943690002060865</v>
      </c>
      <c r="BD151" s="43">
        <f t="shared" si="128"/>
        <v>0.4943690002060865</v>
      </c>
      <c r="BE151" s="43">
        <f t="shared" si="128"/>
        <v>0.4943690002060865</v>
      </c>
      <c r="BF151" s="43">
        <f t="shared" si="128"/>
        <v>0.4943690002060865</v>
      </c>
      <c r="BG151" s="43">
        <f aca="true" t="shared" si="129" ref="BG151:CL151">BG143/BG142</f>
        <v>0.4943690002060865</v>
      </c>
      <c r="BH151" s="43">
        <f t="shared" si="129"/>
        <v>0.4943690002060865</v>
      </c>
      <c r="BI151" s="43">
        <f t="shared" si="129"/>
        <v>0.4943690002060865</v>
      </c>
      <c r="BJ151" s="43">
        <f t="shared" si="129"/>
        <v>0.4943690002060865</v>
      </c>
      <c r="BK151" s="43">
        <f t="shared" si="129"/>
        <v>0.4943690002060865</v>
      </c>
      <c r="BL151" s="43">
        <f t="shared" si="129"/>
        <v>0.4943690002060865</v>
      </c>
      <c r="BM151" s="43">
        <f t="shared" si="129"/>
        <v>0.4943690002060865</v>
      </c>
      <c r="BN151" s="43">
        <f t="shared" si="129"/>
        <v>0.4943690002060865</v>
      </c>
      <c r="BO151" s="43">
        <f t="shared" si="129"/>
        <v>0.4943690002060865</v>
      </c>
      <c r="BP151" s="43">
        <f t="shared" si="129"/>
        <v>0.4943690002060865</v>
      </c>
      <c r="BQ151" s="43">
        <f t="shared" si="129"/>
        <v>0.4943690002060865</v>
      </c>
      <c r="BR151" s="43">
        <f t="shared" si="129"/>
        <v>0.4943690002060865</v>
      </c>
      <c r="BS151" s="43">
        <f t="shared" si="129"/>
        <v>0.4943690002060865</v>
      </c>
      <c r="BT151" s="43">
        <f t="shared" si="129"/>
        <v>0.4943690002060865</v>
      </c>
      <c r="BU151" s="43">
        <f t="shared" si="129"/>
        <v>0.4943690002060865</v>
      </c>
      <c r="BV151" s="43">
        <f t="shared" si="129"/>
        <v>0.4943690002060865</v>
      </c>
      <c r="BW151" s="43">
        <f t="shared" si="129"/>
        <v>0.4943690002060865</v>
      </c>
      <c r="BX151" s="43">
        <f t="shared" si="129"/>
        <v>0.4943690002060865</v>
      </c>
      <c r="BY151" s="43">
        <f t="shared" si="129"/>
        <v>0.4943690002060865</v>
      </c>
      <c r="BZ151" s="43">
        <f t="shared" si="129"/>
        <v>0.4943690002060865</v>
      </c>
      <c r="CA151" s="43">
        <f t="shared" si="129"/>
        <v>0.4943690002060865</v>
      </c>
      <c r="CB151" s="43">
        <f t="shared" si="129"/>
        <v>0.4943690002060865</v>
      </c>
      <c r="CC151" s="43">
        <f t="shared" si="129"/>
        <v>0.4943690002060865</v>
      </c>
      <c r="CD151" s="43">
        <f t="shared" si="129"/>
        <v>0.4943690002060865</v>
      </c>
      <c r="CE151" s="43">
        <f t="shared" si="129"/>
        <v>0.4943690002060865</v>
      </c>
      <c r="CF151" s="43">
        <f t="shared" si="129"/>
        <v>0.4943690002060865</v>
      </c>
      <c r="CG151" s="43">
        <f t="shared" si="129"/>
        <v>0.4943690002060865</v>
      </c>
      <c r="CH151" s="43">
        <f t="shared" si="129"/>
        <v>0.4943690002060865</v>
      </c>
      <c r="CI151" s="43">
        <f t="shared" si="129"/>
        <v>0.4943690002060865</v>
      </c>
      <c r="CJ151" s="43">
        <f t="shared" si="129"/>
        <v>0.4943690002060865</v>
      </c>
      <c r="CK151" s="43">
        <f t="shared" si="129"/>
        <v>0.4943690002060865</v>
      </c>
      <c r="CL151" s="43">
        <f t="shared" si="129"/>
        <v>0.4943690002060865</v>
      </c>
      <c r="CM151" s="43">
        <f aca="true" t="shared" si="130" ref="CM151:DV151">CM143/CM142</f>
        <v>0.4943690002060865</v>
      </c>
      <c r="CN151" s="43">
        <f t="shared" si="130"/>
        <v>0.4943690002060865</v>
      </c>
      <c r="CO151" s="43">
        <f t="shared" si="130"/>
        <v>0.4943690002060865</v>
      </c>
      <c r="CP151" s="43">
        <f t="shared" si="130"/>
        <v>0.4943690002060865</v>
      </c>
      <c r="CQ151" s="43">
        <f t="shared" si="130"/>
        <v>0.4943690002060865</v>
      </c>
      <c r="CR151" s="43">
        <f t="shared" si="130"/>
        <v>0.4943690002060865</v>
      </c>
      <c r="CS151" s="43">
        <f t="shared" si="130"/>
        <v>0.4943690002060865</v>
      </c>
      <c r="CT151" s="43">
        <f t="shared" si="130"/>
        <v>0.4943690002060865</v>
      </c>
      <c r="CU151" s="43">
        <f t="shared" si="130"/>
        <v>0.4943690002060865</v>
      </c>
      <c r="CV151" s="43">
        <f t="shared" si="130"/>
        <v>0.4943690002060865</v>
      </c>
      <c r="CW151" s="43">
        <f t="shared" si="130"/>
        <v>0.4943690002060865</v>
      </c>
      <c r="CX151" s="43">
        <f t="shared" si="130"/>
        <v>0.4943690002060865</v>
      </c>
      <c r="CY151" s="43">
        <f t="shared" si="130"/>
        <v>0.4943690002060865</v>
      </c>
      <c r="CZ151" s="43">
        <f t="shared" si="130"/>
        <v>0.4943690002060865</v>
      </c>
      <c r="DA151" s="43">
        <f t="shared" si="130"/>
        <v>0.4943690002060865</v>
      </c>
      <c r="DB151" s="43">
        <f t="shared" si="130"/>
        <v>0.4943690002060865</v>
      </c>
      <c r="DC151" s="43">
        <f t="shared" si="130"/>
        <v>0.4943690002060865</v>
      </c>
      <c r="DD151" s="43">
        <f t="shared" si="130"/>
        <v>0.4943690002060865</v>
      </c>
      <c r="DE151" s="43">
        <f t="shared" si="130"/>
        <v>0.4943690002060865</v>
      </c>
      <c r="DF151" s="43">
        <f t="shared" si="130"/>
        <v>0.4943690002060865</v>
      </c>
      <c r="DG151" s="43">
        <f t="shared" si="130"/>
        <v>0.4943690002060865</v>
      </c>
      <c r="DH151" s="43">
        <f t="shared" si="130"/>
        <v>0.4943690002060865</v>
      </c>
      <c r="DI151" s="43">
        <f t="shared" si="130"/>
        <v>0.4943690002060865</v>
      </c>
      <c r="DJ151" s="43">
        <f t="shared" si="130"/>
        <v>0.4943690002060865</v>
      </c>
      <c r="DK151" s="43">
        <f t="shared" si="130"/>
        <v>0.4943690002060865</v>
      </c>
      <c r="DL151" s="43">
        <f t="shared" si="130"/>
        <v>0.4943690002060865</v>
      </c>
      <c r="DM151" s="43">
        <f t="shared" si="130"/>
        <v>0.4943690002060865</v>
      </c>
      <c r="DN151" s="43">
        <f t="shared" si="130"/>
        <v>0.4943690002060865</v>
      </c>
      <c r="DO151" s="43">
        <f t="shared" si="130"/>
        <v>0.4943690002060865</v>
      </c>
      <c r="DP151" s="43">
        <f t="shared" si="130"/>
        <v>0.4943690002060865</v>
      </c>
      <c r="DQ151" s="43">
        <f t="shared" si="130"/>
        <v>0.4943690002060865</v>
      </c>
      <c r="DR151" s="43">
        <f t="shared" si="130"/>
        <v>0.4943690002060865</v>
      </c>
      <c r="DS151" s="43">
        <f t="shared" si="130"/>
        <v>0.4943690002060865</v>
      </c>
      <c r="DT151" s="43">
        <f t="shared" si="130"/>
        <v>0.4943690002060865</v>
      </c>
      <c r="DU151" s="43">
        <f t="shared" si="130"/>
        <v>0.4943690002060865</v>
      </c>
      <c r="DV151" s="43">
        <f t="shared" si="130"/>
        <v>0.4943690002060865</v>
      </c>
    </row>
    <row r="152" spans="25:66" ht="12.75">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row>
    <row r="153" spans="25:27" ht="12.75">
      <c r="Y153" s="39"/>
      <c r="AA153" s="22"/>
    </row>
    <row r="156" spans="27:66" ht="12.75">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row>
    <row r="157" spans="27:66" ht="12.75">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row>
  </sheetData>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I24"/>
  <sheetViews>
    <sheetView zoomScale="130" zoomScaleNormal="130" workbookViewId="0" topLeftCell="A1">
      <selection activeCell="B18" sqref="B18"/>
    </sheetView>
  </sheetViews>
  <sheetFormatPr defaultColWidth="9.140625" defaultRowHeight="12.75"/>
  <cols>
    <col min="1" max="1" width="3.57421875" style="0" customWidth="1"/>
  </cols>
  <sheetData>
    <row r="1" spans="1:6" ht="12.75">
      <c r="A1" s="44"/>
      <c r="B1" s="1" t="s">
        <v>67</v>
      </c>
      <c r="F1" s="1"/>
    </row>
    <row r="2" spans="1:7" ht="12.75">
      <c r="A2" s="44"/>
      <c r="B2" s="1" t="s">
        <v>66</v>
      </c>
      <c r="G2" s="46" t="s">
        <v>1</v>
      </c>
    </row>
    <row r="3" spans="1:9" ht="12.75">
      <c r="A3" s="44"/>
      <c r="G3" s="2" t="s">
        <v>72</v>
      </c>
      <c r="H3" s="46"/>
      <c r="I3" s="61"/>
    </row>
    <row r="4" spans="1:9" ht="12.75">
      <c r="A4" s="44"/>
      <c r="B4">
        <f>F6*F7</f>
        <v>170</v>
      </c>
      <c r="C4" t="s">
        <v>3</v>
      </c>
      <c r="G4" s="8" t="s">
        <v>73</v>
      </c>
      <c r="H4" s="46"/>
      <c r="I4" s="46"/>
    </row>
    <row r="5" spans="1:7" ht="12.75">
      <c r="A5" s="44"/>
      <c r="B5" s="4">
        <v>0.54</v>
      </c>
      <c r="C5" t="s">
        <v>4</v>
      </c>
      <c r="G5" s="46"/>
    </row>
    <row r="6" spans="1:9" ht="12.75">
      <c r="A6" s="44"/>
      <c r="B6" s="4">
        <v>0.67</v>
      </c>
      <c r="C6" t="s">
        <v>7</v>
      </c>
      <c r="D6" s="8"/>
      <c r="E6" s="8"/>
      <c r="F6" s="64">
        <v>100</v>
      </c>
      <c r="G6" s="2" t="s">
        <v>76</v>
      </c>
      <c r="H6" s="46"/>
      <c r="I6" s="61"/>
    </row>
    <row r="7" spans="1:9" ht="12.75">
      <c r="A7" s="44"/>
      <c r="B7" s="4">
        <v>0.8</v>
      </c>
      <c r="C7" t="s">
        <v>10</v>
      </c>
      <c r="D7" s="8"/>
      <c r="E7" s="8"/>
      <c r="F7" s="65">
        <v>1.7</v>
      </c>
      <c r="G7" t="s">
        <v>75</v>
      </c>
      <c r="H7" s="46"/>
      <c r="I7" s="46"/>
    </row>
    <row r="8" spans="1:9" ht="12.75">
      <c r="A8" s="44"/>
      <c r="B8">
        <f>F6*2</f>
        <v>200</v>
      </c>
      <c r="C8" t="s">
        <v>57</v>
      </c>
      <c r="D8" s="8"/>
      <c r="E8" s="8"/>
      <c r="I8" s="46"/>
    </row>
    <row r="9" spans="1:9" ht="12.75">
      <c r="A9" s="44"/>
      <c r="B9" s="45">
        <v>16</v>
      </c>
      <c r="C9" t="s">
        <v>58</v>
      </c>
      <c r="D9" s="8"/>
      <c r="E9" s="8"/>
      <c r="F9" s="46"/>
      <c r="H9" s="46"/>
      <c r="I9" s="46"/>
    </row>
    <row r="10" spans="1:9" ht="12.75">
      <c r="A10" s="44"/>
      <c r="B10">
        <v>1</v>
      </c>
      <c r="C10" t="s">
        <v>59</v>
      </c>
      <c r="D10" s="8"/>
      <c r="E10" s="8"/>
      <c r="F10" s="46"/>
      <c r="G10" s="46"/>
      <c r="H10" s="46"/>
      <c r="I10" s="46"/>
    </row>
    <row r="11" spans="1:9" ht="12.75">
      <c r="A11" s="44"/>
      <c r="B11">
        <v>1</v>
      </c>
      <c r="C11" t="s">
        <v>60</v>
      </c>
      <c r="D11" s="8"/>
      <c r="E11" s="8"/>
      <c r="F11" s="46"/>
      <c r="I11" s="46"/>
    </row>
    <row r="12" ht="12.75">
      <c r="A12" s="44"/>
    </row>
    <row r="13" ht="12.75">
      <c r="A13" s="44"/>
    </row>
    <row r="14" spans="1:3" ht="12.75">
      <c r="A14" s="44"/>
      <c r="B14" s="47">
        <f>(B4*B5*B6*(1-B7^B9))/(1-B7)</f>
        <v>298.87380004121735</v>
      </c>
      <c r="C14" t="s">
        <v>61</v>
      </c>
    </row>
    <row r="15" spans="1:2" ht="12.75">
      <c r="A15" s="44"/>
      <c r="B15" s="47"/>
    </row>
    <row r="16" spans="1:3" ht="12.75">
      <c r="A16" s="44"/>
      <c r="B16" s="47">
        <f>(B5+1)*B4</f>
        <v>261.8</v>
      </c>
      <c r="C16" t="s">
        <v>62</v>
      </c>
    </row>
    <row r="17" spans="1:2" ht="12.75">
      <c r="A17" s="44"/>
      <c r="B17" s="47"/>
    </row>
    <row r="18" spans="1:3" ht="12.75">
      <c r="A18" s="44"/>
      <c r="B18" s="47">
        <f>B14+B16</f>
        <v>560.6738000412174</v>
      </c>
      <c r="C18" t="s">
        <v>63</v>
      </c>
    </row>
    <row r="19" spans="1:2" ht="12.75">
      <c r="A19" s="44"/>
      <c r="B19" s="47"/>
    </row>
    <row r="20" spans="1:3" ht="12.75">
      <c r="A20" s="44"/>
      <c r="B20" s="47">
        <f>B14-B8</f>
        <v>98.87380004121735</v>
      </c>
      <c r="C20" t="s">
        <v>64</v>
      </c>
    </row>
    <row r="21" spans="1:2" ht="12.75">
      <c r="A21" s="44"/>
      <c r="B21" s="48"/>
    </row>
    <row r="22" spans="1:3" ht="12.75">
      <c r="A22" s="44"/>
      <c r="B22" s="49">
        <f>(B14/B8)-1</f>
        <v>0.49436900020608676</v>
      </c>
      <c r="C22" t="s">
        <v>65</v>
      </c>
    </row>
    <row r="23" ht="12.75">
      <c r="A23" s="44"/>
    </row>
    <row r="24" ht="12.75">
      <c r="A24" s="44"/>
    </row>
  </sheetData>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EP124"/>
  <sheetViews>
    <sheetView workbookViewId="0" topLeftCell="A1">
      <selection activeCell="H7" sqref="H7"/>
    </sheetView>
  </sheetViews>
  <sheetFormatPr defaultColWidth="9.140625" defaultRowHeight="12.75"/>
  <cols>
    <col min="1" max="1" width="4.8515625" style="0" customWidth="1"/>
    <col min="2" max="2" width="6.421875" style="0" customWidth="1"/>
    <col min="3" max="3" width="7.00390625" style="0" customWidth="1"/>
    <col min="4" max="5" width="7.8515625" style="0" customWidth="1"/>
    <col min="6" max="7" width="8.28125" style="0" customWidth="1"/>
    <col min="8" max="8" width="4.8515625" style="0" customWidth="1"/>
    <col min="9" max="28" width="5.00390625" style="0" customWidth="1"/>
    <col min="29" max="29" width="5.57421875" style="0" customWidth="1"/>
    <col min="30" max="138" width="5.00390625" style="0" customWidth="1"/>
  </cols>
  <sheetData>
    <row r="1" spans="2:19" ht="12.75">
      <c r="B1" s="1" t="s">
        <v>50</v>
      </c>
      <c r="C1" s="1"/>
      <c r="D1" s="1"/>
      <c r="E1" s="1"/>
      <c r="H1" s="1" t="s">
        <v>1</v>
      </c>
      <c r="K1" s="2" t="s">
        <v>49</v>
      </c>
      <c r="L1" s="2"/>
      <c r="M1" s="2"/>
      <c r="N1" s="2"/>
      <c r="O1" s="2"/>
      <c r="P1" s="2"/>
      <c r="Q1" s="2"/>
      <c r="R1" s="2"/>
      <c r="S1" s="2"/>
    </row>
    <row r="2" spans="2:19" ht="12.75">
      <c r="B2" s="1" t="s">
        <v>66</v>
      </c>
      <c r="C2" s="1"/>
      <c r="D2" s="1"/>
      <c r="E2" s="1"/>
      <c r="K2" s="2" t="s">
        <v>2</v>
      </c>
      <c r="L2" s="2"/>
      <c r="M2" s="2"/>
      <c r="N2" s="2"/>
      <c r="O2" s="2"/>
      <c r="P2" s="2"/>
      <c r="Q2" s="2"/>
      <c r="R2" s="2"/>
      <c r="S2" s="2"/>
    </row>
    <row r="3" spans="2:19" ht="12.75">
      <c r="B3" s="3"/>
      <c r="C3">
        <f>I4*I5</f>
        <v>170</v>
      </c>
      <c r="D3" t="s">
        <v>3</v>
      </c>
      <c r="K3" s="2" t="s">
        <v>51</v>
      </c>
      <c r="L3" s="2"/>
      <c r="M3" s="2"/>
      <c r="N3" s="2"/>
      <c r="O3" s="2"/>
      <c r="P3" s="2"/>
      <c r="Q3" s="2"/>
      <c r="R3" s="2"/>
      <c r="S3" s="2"/>
    </row>
    <row r="4" spans="2:19" ht="12.75">
      <c r="B4" s="3"/>
      <c r="C4" s="4">
        <v>0.54</v>
      </c>
      <c r="D4" s="4" t="s">
        <v>4</v>
      </c>
      <c r="E4" s="4"/>
      <c r="G4" s="5" t="s">
        <v>52</v>
      </c>
      <c r="H4" s="6"/>
      <c r="I4" s="4">
        <v>100</v>
      </c>
      <c r="K4" s="2"/>
      <c r="L4" s="2" t="s">
        <v>53</v>
      </c>
      <c r="M4" s="2"/>
      <c r="N4" s="2"/>
      <c r="O4" s="2"/>
      <c r="P4" s="2"/>
      <c r="Q4" s="2"/>
      <c r="R4" s="2"/>
      <c r="S4" s="2"/>
    </row>
    <row r="5" spans="2:19" ht="12.75">
      <c r="B5" s="3"/>
      <c r="C5" s="4">
        <v>0.67</v>
      </c>
      <c r="D5" s="4" t="s">
        <v>7</v>
      </c>
      <c r="E5" s="4"/>
      <c r="G5" s="5" t="s">
        <v>8</v>
      </c>
      <c r="H5" s="6"/>
      <c r="I5" s="4">
        <v>1.7</v>
      </c>
      <c r="L5" s="2"/>
      <c r="M5" s="2"/>
      <c r="N5" s="2"/>
      <c r="O5" s="2"/>
      <c r="P5" s="2"/>
      <c r="Q5" s="2"/>
      <c r="R5" s="2"/>
      <c r="S5" s="2"/>
    </row>
    <row r="6" spans="2:19" ht="12.75">
      <c r="B6" s="3"/>
      <c r="C6" s="4">
        <v>0.8</v>
      </c>
      <c r="D6" s="4" t="s">
        <v>10</v>
      </c>
      <c r="E6" s="4"/>
      <c r="F6" s="7"/>
      <c r="G6" s="8"/>
      <c r="H6" s="8"/>
      <c r="I6" s="8"/>
      <c r="M6" s="2"/>
      <c r="N6" s="2"/>
      <c r="O6" s="2"/>
      <c r="P6" s="2"/>
      <c r="Q6" s="2"/>
      <c r="R6" s="2"/>
      <c r="S6" s="2"/>
    </row>
    <row r="7" spans="2:19" ht="12.75">
      <c r="B7" s="3"/>
      <c r="C7" s="50">
        <v>0.9</v>
      </c>
      <c r="D7" s="4" t="s">
        <v>12</v>
      </c>
      <c r="E7" s="4"/>
      <c r="L7" s="2"/>
      <c r="M7" s="2"/>
      <c r="N7" s="2"/>
      <c r="O7" s="2"/>
      <c r="P7" s="2"/>
      <c r="Q7" s="2"/>
      <c r="R7" s="2"/>
      <c r="S7" s="2"/>
    </row>
    <row r="8" spans="2:27" ht="12.75">
      <c r="B8" s="3"/>
      <c r="C8">
        <f>I4*2</f>
        <v>200</v>
      </c>
      <c r="D8" t="s">
        <v>54</v>
      </c>
      <c r="L8" s="13"/>
      <c r="M8" s="13" t="s">
        <v>16</v>
      </c>
      <c r="N8" s="13"/>
      <c r="O8" s="13"/>
      <c r="P8" s="13"/>
      <c r="Q8" s="13"/>
      <c r="R8" s="13"/>
      <c r="S8" s="13"/>
      <c r="T8" s="13"/>
      <c r="U8" s="13"/>
      <c r="V8" s="13"/>
      <c r="W8" s="13"/>
      <c r="X8" s="13"/>
      <c r="Y8" s="13"/>
      <c r="Z8" s="13"/>
      <c r="AA8" s="13"/>
    </row>
    <row r="9" spans="2:27" ht="12.75">
      <c r="B9" s="3"/>
      <c r="C9">
        <v>1</v>
      </c>
      <c r="D9" t="s">
        <v>17</v>
      </c>
      <c r="G9" s="1"/>
      <c r="AA9" s="13"/>
    </row>
    <row r="10" spans="2:27" ht="12.75">
      <c r="B10" s="3"/>
      <c r="C10">
        <v>16</v>
      </c>
      <c r="D10" t="s">
        <v>79</v>
      </c>
      <c r="AA10" s="13"/>
    </row>
    <row r="11" spans="2:27" ht="12.75">
      <c r="B11" s="3"/>
      <c r="C11">
        <v>0</v>
      </c>
      <c r="D11" t="s">
        <v>20</v>
      </c>
      <c r="AA11" s="13"/>
    </row>
    <row r="12" spans="2:27" ht="12.75">
      <c r="B12" s="8"/>
      <c r="C12" s="8"/>
      <c r="H12" s="17" t="s">
        <v>21</v>
      </c>
      <c r="I12" s="17" t="s">
        <v>22</v>
      </c>
      <c r="J12" s="17" t="s">
        <v>23</v>
      </c>
      <c r="K12" s="17" t="s">
        <v>23</v>
      </c>
      <c r="L12" s="17" t="s">
        <v>23</v>
      </c>
      <c r="M12" s="17" t="s">
        <v>23</v>
      </c>
      <c r="N12" s="17" t="s">
        <v>23</v>
      </c>
      <c r="O12" s="17" t="s">
        <v>23</v>
      </c>
      <c r="P12" s="17" t="s">
        <v>23</v>
      </c>
      <c r="Q12" s="17" t="s">
        <v>23</v>
      </c>
      <c r="R12" s="17" t="s">
        <v>23</v>
      </c>
      <c r="S12" s="17" t="s">
        <v>23</v>
      </c>
      <c r="T12" s="17" t="s">
        <v>23</v>
      </c>
      <c r="U12" s="17" t="s">
        <v>23</v>
      </c>
      <c r="V12" s="17" t="s">
        <v>23</v>
      </c>
      <c r="W12" s="17" t="s">
        <v>23</v>
      </c>
      <c r="X12" s="17" t="s">
        <v>23</v>
      </c>
      <c r="Y12" s="17" t="s">
        <v>24</v>
      </c>
      <c r="Z12" s="17" t="s">
        <v>24</v>
      </c>
      <c r="AA12" s="17" t="s">
        <v>24</v>
      </c>
    </row>
    <row r="13" spans="2:146" ht="12.75">
      <c r="B13" s="20"/>
      <c r="C13" s="20"/>
      <c r="D13" s="20"/>
      <c r="E13" s="20"/>
      <c r="F13" s="20"/>
      <c r="G13" s="19" t="s">
        <v>25</v>
      </c>
      <c r="H13" s="17">
        <v>0</v>
      </c>
      <c r="I13" s="17">
        <v>1</v>
      </c>
      <c r="J13" s="17">
        <v>2</v>
      </c>
      <c r="K13" s="17">
        <v>3</v>
      </c>
      <c r="L13" s="17">
        <v>4</v>
      </c>
      <c r="M13" s="17">
        <v>5</v>
      </c>
      <c r="N13" s="17">
        <v>6</v>
      </c>
      <c r="O13" s="17">
        <v>7</v>
      </c>
      <c r="P13" s="17">
        <v>8</v>
      </c>
      <c r="Q13" s="17">
        <v>9</v>
      </c>
      <c r="R13" s="17">
        <v>10</v>
      </c>
      <c r="S13" s="17">
        <v>11</v>
      </c>
      <c r="T13" s="17">
        <v>12</v>
      </c>
      <c r="U13" s="17">
        <v>13</v>
      </c>
      <c r="V13" s="17">
        <v>14</v>
      </c>
      <c r="W13" s="17">
        <v>15</v>
      </c>
      <c r="X13" s="17">
        <v>16</v>
      </c>
      <c r="Y13" s="17">
        <v>17</v>
      </c>
      <c r="Z13" s="17">
        <v>18</v>
      </c>
      <c r="AA13" s="17">
        <v>19</v>
      </c>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8"/>
      <c r="EI13" s="8"/>
      <c r="EJ13" s="8"/>
      <c r="EK13" s="8"/>
      <c r="EL13" s="8"/>
      <c r="EM13" s="8"/>
      <c r="EN13" s="8"/>
      <c r="EO13" s="8"/>
      <c r="EP13" s="8"/>
    </row>
    <row r="14" spans="1:33" ht="15.75">
      <c r="A14" s="51" t="s">
        <v>68</v>
      </c>
      <c r="B14" s="62"/>
      <c r="C14" s="63"/>
      <c r="D14" s="52"/>
      <c r="E14" s="53">
        <f>AE72</f>
        <v>1.0656863915517492</v>
      </c>
      <c r="F14" s="20"/>
      <c r="H14" s="22">
        <f>$C$3</f>
        <v>170</v>
      </c>
      <c r="I14" s="22">
        <f>H14*($C$4)</f>
        <v>91.80000000000001</v>
      </c>
      <c r="J14" s="22">
        <f>I14*($C$5)</f>
        <v>61.506000000000014</v>
      </c>
      <c r="K14" s="22">
        <f aca="true" t="shared" si="0" ref="K14:X14">J14*($C$6)</f>
        <v>49.20480000000001</v>
      </c>
      <c r="L14" s="22">
        <f t="shared" si="0"/>
        <v>39.36384000000001</v>
      </c>
      <c r="M14" s="22">
        <f t="shared" si="0"/>
        <v>31.49107200000001</v>
      </c>
      <c r="N14" s="22">
        <f t="shared" si="0"/>
        <v>25.19285760000001</v>
      </c>
      <c r="O14" s="22">
        <f t="shared" si="0"/>
        <v>20.15428608000001</v>
      </c>
      <c r="P14" s="22">
        <f t="shared" si="0"/>
        <v>16.123428864000008</v>
      </c>
      <c r="Q14" s="22">
        <f t="shared" si="0"/>
        <v>12.898743091200007</v>
      </c>
      <c r="R14" s="22">
        <f t="shared" si="0"/>
        <v>10.318994472960007</v>
      </c>
      <c r="S14" s="22">
        <f t="shared" si="0"/>
        <v>8.255195578368006</v>
      </c>
      <c r="T14" s="22">
        <f t="shared" si="0"/>
        <v>6.604156462694405</v>
      </c>
      <c r="U14" s="22">
        <f t="shared" si="0"/>
        <v>5.283325170155525</v>
      </c>
      <c r="V14" s="22">
        <f t="shared" si="0"/>
        <v>4.22666013612442</v>
      </c>
      <c r="W14" s="22">
        <f t="shared" si="0"/>
        <v>3.3813281088995364</v>
      </c>
      <c r="X14" s="22">
        <f t="shared" si="0"/>
        <v>2.7050624871196294</v>
      </c>
      <c r="Y14" s="22">
        <f>X14*($C$7)</f>
        <v>2.4345562384076667</v>
      </c>
      <c r="Z14" s="22"/>
      <c r="AA14" s="23"/>
      <c r="AB14" s="22"/>
      <c r="AC14" s="22"/>
      <c r="AD14" s="22"/>
      <c r="AE14" s="22"/>
      <c r="AF14" s="22"/>
      <c r="AG14" s="22"/>
    </row>
    <row r="15" spans="1:34" ht="12.75">
      <c r="A15" s="20"/>
      <c r="B15" s="20"/>
      <c r="C15" s="20"/>
      <c r="D15" s="20"/>
      <c r="E15" s="20"/>
      <c r="F15" s="20"/>
      <c r="I15" s="22">
        <f>$C$3</f>
        <v>170</v>
      </c>
      <c r="J15" s="22">
        <f>I15*($C$4)</f>
        <v>91.80000000000001</v>
      </c>
      <c r="K15" s="22">
        <f>J15*($C$5)</f>
        <v>61.506000000000014</v>
      </c>
      <c r="L15" s="22">
        <f aca="true" t="shared" si="1" ref="L15:Y15">K15*($C$6)</f>
        <v>49.20480000000001</v>
      </c>
      <c r="M15" s="22">
        <f t="shared" si="1"/>
        <v>39.36384000000001</v>
      </c>
      <c r="N15" s="22">
        <f t="shared" si="1"/>
        <v>31.49107200000001</v>
      </c>
      <c r="O15" s="22">
        <f t="shared" si="1"/>
        <v>25.19285760000001</v>
      </c>
      <c r="P15" s="22">
        <f t="shared" si="1"/>
        <v>20.15428608000001</v>
      </c>
      <c r="Q15" s="22">
        <f t="shared" si="1"/>
        <v>16.123428864000008</v>
      </c>
      <c r="R15" s="22">
        <f t="shared" si="1"/>
        <v>12.898743091200007</v>
      </c>
      <c r="S15" s="22">
        <f t="shared" si="1"/>
        <v>10.318994472960007</v>
      </c>
      <c r="T15" s="22">
        <f t="shared" si="1"/>
        <v>8.255195578368006</v>
      </c>
      <c r="U15" s="22">
        <f t="shared" si="1"/>
        <v>6.604156462694405</v>
      </c>
      <c r="V15" s="22">
        <f t="shared" si="1"/>
        <v>5.283325170155525</v>
      </c>
      <c r="W15" s="22">
        <f t="shared" si="1"/>
        <v>4.22666013612442</v>
      </c>
      <c r="X15" s="22">
        <f t="shared" si="1"/>
        <v>3.3813281088995364</v>
      </c>
      <c r="Y15" s="22">
        <f t="shared" si="1"/>
        <v>2.7050624871196294</v>
      </c>
      <c r="Z15" s="22">
        <f>Y15*($C$7)</f>
        <v>2.4345562384076667</v>
      </c>
      <c r="AA15" s="23"/>
      <c r="AB15" s="22"/>
      <c r="AC15" s="22"/>
      <c r="AD15" s="22"/>
      <c r="AE15" s="22"/>
      <c r="AF15" s="22"/>
      <c r="AG15" s="22"/>
      <c r="AH15" s="22"/>
    </row>
    <row r="16" spans="1:35" ht="12.75">
      <c r="A16" s="20"/>
      <c r="B16" s="68" t="s">
        <v>55</v>
      </c>
      <c r="C16" s="54"/>
      <c r="D16" s="55"/>
      <c r="E16" s="55"/>
      <c r="F16" s="55"/>
      <c r="J16" s="22">
        <f>$C$3</f>
        <v>170</v>
      </c>
      <c r="K16" s="22">
        <f>J16*($C$4)</f>
        <v>91.80000000000001</v>
      </c>
      <c r="L16" s="22">
        <f>K16*($C$5)</f>
        <v>61.506000000000014</v>
      </c>
      <c r="M16" s="22">
        <f aca="true" t="shared" si="2" ref="M16:Z16">L16*($C$6)</f>
        <v>49.20480000000001</v>
      </c>
      <c r="N16" s="22">
        <f t="shared" si="2"/>
        <v>39.36384000000001</v>
      </c>
      <c r="O16" s="22">
        <f t="shared" si="2"/>
        <v>31.49107200000001</v>
      </c>
      <c r="P16" s="22">
        <f t="shared" si="2"/>
        <v>25.19285760000001</v>
      </c>
      <c r="Q16" s="22">
        <f t="shared" si="2"/>
        <v>20.15428608000001</v>
      </c>
      <c r="R16" s="22">
        <f t="shared" si="2"/>
        <v>16.123428864000008</v>
      </c>
      <c r="S16" s="22">
        <f t="shared" si="2"/>
        <v>12.898743091200007</v>
      </c>
      <c r="T16" s="22">
        <f t="shared" si="2"/>
        <v>10.318994472960007</v>
      </c>
      <c r="U16" s="22">
        <f t="shared" si="2"/>
        <v>8.255195578368006</v>
      </c>
      <c r="V16" s="22">
        <f t="shared" si="2"/>
        <v>6.604156462694405</v>
      </c>
      <c r="W16" s="22">
        <f t="shared" si="2"/>
        <v>5.283325170155525</v>
      </c>
      <c r="X16" s="22">
        <f t="shared" si="2"/>
        <v>4.22666013612442</v>
      </c>
      <c r="Y16" s="22">
        <f t="shared" si="2"/>
        <v>3.3813281088995364</v>
      </c>
      <c r="Z16" s="22">
        <f t="shared" si="2"/>
        <v>2.7050624871196294</v>
      </c>
      <c r="AA16" s="23">
        <f>Z16*($C$7)</f>
        <v>2.4345562384076667</v>
      </c>
      <c r="AB16" s="22"/>
      <c r="AC16" s="22"/>
      <c r="AD16" s="22"/>
      <c r="AE16" s="22"/>
      <c r="AF16" s="22"/>
      <c r="AG16" s="22"/>
      <c r="AH16" s="22"/>
      <c r="AI16" s="22"/>
    </row>
    <row r="17" spans="1:36" ht="12.75">
      <c r="A17" s="20"/>
      <c r="B17" s="20"/>
      <c r="C17" s="20"/>
      <c r="D17" s="20"/>
      <c r="E17" s="20"/>
      <c r="F17" s="20"/>
      <c r="K17" s="22">
        <f>$C$3</f>
        <v>170</v>
      </c>
      <c r="L17" s="22">
        <f>K17*($C$4)</f>
        <v>91.80000000000001</v>
      </c>
      <c r="M17" s="22">
        <f>L17*($C$5)</f>
        <v>61.506000000000014</v>
      </c>
      <c r="N17" s="22">
        <f aca="true" t="shared" si="3" ref="N17:AA17">M17*($C$6)</f>
        <v>49.20480000000001</v>
      </c>
      <c r="O17" s="22">
        <f t="shared" si="3"/>
        <v>39.36384000000001</v>
      </c>
      <c r="P17" s="22">
        <f t="shared" si="3"/>
        <v>31.49107200000001</v>
      </c>
      <c r="Q17" s="22">
        <f t="shared" si="3"/>
        <v>25.19285760000001</v>
      </c>
      <c r="R17" s="22">
        <f t="shared" si="3"/>
        <v>20.15428608000001</v>
      </c>
      <c r="S17" s="22">
        <f t="shared" si="3"/>
        <v>16.123428864000008</v>
      </c>
      <c r="T17" s="22">
        <f t="shared" si="3"/>
        <v>12.898743091200007</v>
      </c>
      <c r="U17" s="22">
        <f t="shared" si="3"/>
        <v>10.318994472960007</v>
      </c>
      <c r="V17" s="22">
        <f t="shared" si="3"/>
        <v>8.255195578368006</v>
      </c>
      <c r="W17" s="22">
        <f t="shared" si="3"/>
        <v>6.604156462694405</v>
      </c>
      <c r="X17" s="22">
        <f t="shared" si="3"/>
        <v>5.283325170155525</v>
      </c>
      <c r="Y17" s="22">
        <f t="shared" si="3"/>
        <v>4.22666013612442</v>
      </c>
      <c r="Z17" s="22">
        <f t="shared" si="3"/>
        <v>3.3813281088995364</v>
      </c>
      <c r="AA17" s="23">
        <f t="shared" si="3"/>
        <v>2.7050624871196294</v>
      </c>
      <c r="AB17" s="22">
        <f>AA17*($C$7)</f>
        <v>2.4345562384076667</v>
      </c>
      <c r="AC17" s="22"/>
      <c r="AD17" s="22"/>
      <c r="AE17" s="22"/>
      <c r="AF17" s="22"/>
      <c r="AG17" s="22"/>
      <c r="AH17" s="22"/>
      <c r="AI17" s="22"/>
      <c r="AJ17" s="22"/>
    </row>
    <row r="18" spans="1:37" ht="12" customHeight="1">
      <c r="A18" s="20"/>
      <c r="B18" s="20"/>
      <c r="C18" s="20"/>
      <c r="D18" s="20"/>
      <c r="E18" s="20"/>
      <c r="F18" s="20"/>
      <c r="L18" s="22">
        <f>$C$3</f>
        <v>170</v>
      </c>
      <c r="M18" s="22">
        <f>L18*($C$4)</f>
        <v>91.80000000000001</v>
      </c>
      <c r="N18" s="22">
        <f>M18*($C$5)</f>
        <v>61.506000000000014</v>
      </c>
      <c r="O18" s="22">
        <f aca="true" t="shared" si="4" ref="O18:AB18">N18*($C$6)</f>
        <v>49.20480000000001</v>
      </c>
      <c r="P18" s="22">
        <f t="shared" si="4"/>
        <v>39.36384000000001</v>
      </c>
      <c r="Q18" s="22">
        <f t="shared" si="4"/>
        <v>31.49107200000001</v>
      </c>
      <c r="R18" s="22">
        <f t="shared" si="4"/>
        <v>25.19285760000001</v>
      </c>
      <c r="S18" s="22">
        <f t="shared" si="4"/>
        <v>20.15428608000001</v>
      </c>
      <c r="T18" s="22">
        <f t="shared" si="4"/>
        <v>16.123428864000008</v>
      </c>
      <c r="U18" s="22">
        <f t="shared" si="4"/>
        <v>12.898743091200007</v>
      </c>
      <c r="V18" s="22">
        <f t="shared" si="4"/>
        <v>10.318994472960007</v>
      </c>
      <c r="W18" s="22">
        <f t="shared" si="4"/>
        <v>8.255195578368006</v>
      </c>
      <c r="X18" s="22">
        <f t="shared" si="4"/>
        <v>6.604156462694405</v>
      </c>
      <c r="Y18" s="22">
        <f t="shared" si="4"/>
        <v>5.283325170155525</v>
      </c>
      <c r="Z18" s="22">
        <f t="shared" si="4"/>
        <v>4.22666013612442</v>
      </c>
      <c r="AA18" s="23">
        <f t="shared" si="4"/>
        <v>3.3813281088995364</v>
      </c>
      <c r="AB18" s="22">
        <f t="shared" si="4"/>
        <v>2.7050624871196294</v>
      </c>
      <c r="AC18" s="22">
        <f>AB18*($C$7)</f>
        <v>2.4345562384076667</v>
      </c>
      <c r="AD18" s="22"/>
      <c r="AE18" s="22"/>
      <c r="AF18" s="22"/>
      <c r="AG18" s="22"/>
      <c r="AH18" s="22"/>
      <c r="AI18" s="22"/>
      <c r="AJ18" s="22"/>
      <c r="AK18" s="22"/>
    </row>
    <row r="19" spans="1:37" ht="12.75">
      <c r="A19" s="20"/>
      <c r="B19" s="20"/>
      <c r="C19" s="20"/>
      <c r="D19" s="20"/>
      <c r="E19" s="20"/>
      <c r="F19" s="20"/>
      <c r="M19" s="22">
        <f>$C$3</f>
        <v>170</v>
      </c>
      <c r="N19" s="22">
        <f>M19*($C$4)</f>
        <v>91.80000000000001</v>
      </c>
      <c r="O19" s="22">
        <f>N19*($C$5)</f>
        <v>61.506000000000014</v>
      </c>
      <c r="P19" s="22">
        <f aca="true" t="shared" si="5" ref="P19:AC19">O19*($C$6)</f>
        <v>49.20480000000001</v>
      </c>
      <c r="Q19" s="22">
        <f t="shared" si="5"/>
        <v>39.36384000000001</v>
      </c>
      <c r="R19" s="22">
        <f t="shared" si="5"/>
        <v>31.49107200000001</v>
      </c>
      <c r="S19" s="22">
        <f t="shared" si="5"/>
        <v>25.19285760000001</v>
      </c>
      <c r="T19" s="22">
        <f t="shared" si="5"/>
        <v>20.15428608000001</v>
      </c>
      <c r="U19" s="22">
        <f t="shared" si="5"/>
        <v>16.123428864000008</v>
      </c>
      <c r="V19" s="22">
        <f t="shared" si="5"/>
        <v>12.898743091200007</v>
      </c>
      <c r="W19" s="22">
        <f t="shared" si="5"/>
        <v>10.318994472960007</v>
      </c>
      <c r="X19" s="22">
        <f t="shared" si="5"/>
        <v>8.255195578368006</v>
      </c>
      <c r="Y19" s="22">
        <f t="shared" si="5"/>
        <v>6.604156462694405</v>
      </c>
      <c r="Z19" s="22">
        <f t="shared" si="5"/>
        <v>5.283325170155525</v>
      </c>
      <c r="AA19" s="23">
        <f t="shared" si="5"/>
        <v>4.22666013612442</v>
      </c>
      <c r="AB19" s="22">
        <f t="shared" si="5"/>
        <v>3.3813281088995364</v>
      </c>
      <c r="AC19" s="22">
        <f t="shared" si="5"/>
        <v>2.7050624871196294</v>
      </c>
      <c r="AD19" s="22">
        <f>AC19*($C$7)</f>
        <v>2.4345562384076667</v>
      </c>
      <c r="AE19" s="22"/>
      <c r="AF19" s="22"/>
      <c r="AG19" s="22"/>
      <c r="AH19" s="22"/>
      <c r="AI19" s="22"/>
      <c r="AJ19" s="22"/>
      <c r="AK19" s="22"/>
    </row>
    <row r="20" spans="1:38" ht="12.75">
      <c r="A20" s="20"/>
      <c r="B20" s="20"/>
      <c r="C20" s="20"/>
      <c r="D20" s="20"/>
      <c r="E20" s="20"/>
      <c r="F20" s="20"/>
      <c r="N20" s="22">
        <f>$C$3</f>
        <v>170</v>
      </c>
      <c r="O20" s="22">
        <f>N20*($C$4)</f>
        <v>91.80000000000001</v>
      </c>
      <c r="P20" s="22">
        <f>O20*($C$5)</f>
        <v>61.506000000000014</v>
      </c>
      <c r="Q20" s="22">
        <f aca="true" t="shared" si="6" ref="Q20:AD20">P20*($C$6)</f>
        <v>49.20480000000001</v>
      </c>
      <c r="R20" s="22">
        <f t="shared" si="6"/>
        <v>39.36384000000001</v>
      </c>
      <c r="S20" s="22">
        <f t="shared" si="6"/>
        <v>31.49107200000001</v>
      </c>
      <c r="T20" s="22">
        <f t="shared" si="6"/>
        <v>25.19285760000001</v>
      </c>
      <c r="U20" s="22">
        <f t="shared" si="6"/>
        <v>20.15428608000001</v>
      </c>
      <c r="V20" s="22">
        <f t="shared" si="6"/>
        <v>16.123428864000008</v>
      </c>
      <c r="W20" s="22">
        <f t="shared" si="6"/>
        <v>12.898743091200007</v>
      </c>
      <c r="X20" s="22">
        <f t="shared" si="6"/>
        <v>10.318994472960007</v>
      </c>
      <c r="Y20" s="22">
        <f t="shared" si="6"/>
        <v>8.255195578368006</v>
      </c>
      <c r="Z20" s="22">
        <f t="shared" si="6"/>
        <v>6.604156462694405</v>
      </c>
      <c r="AA20" s="23">
        <f t="shared" si="6"/>
        <v>5.283325170155525</v>
      </c>
      <c r="AB20" s="22">
        <f t="shared" si="6"/>
        <v>4.22666013612442</v>
      </c>
      <c r="AC20" s="22">
        <f t="shared" si="6"/>
        <v>3.3813281088995364</v>
      </c>
      <c r="AD20" s="22">
        <f t="shared" si="6"/>
        <v>2.7050624871196294</v>
      </c>
      <c r="AE20" s="22">
        <f>AD20*($C$7)</f>
        <v>2.4345562384076667</v>
      </c>
      <c r="AF20" s="22"/>
      <c r="AG20" s="22"/>
      <c r="AH20" s="22"/>
      <c r="AI20" s="22"/>
      <c r="AJ20" s="22"/>
      <c r="AK20" s="22"/>
      <c r="AL20" s="22"/>
    </row>
    <row r="21" spans="1:39" ht="12.75">
      <c r="A21" s="20"/>
      <c r="B21" s="20"/>
      <c r="C21" s="20"/>
      <c r="D21" s="20"/>
      <c r="E21" s="20"/>
      <c r="F21" s="20"/>
      <c r="O21" s="22">
        <f>$C$3</f>
        <v>170</v>
      </c>
      <c r="P21" s="22">
        <f>O21*($C$4)</f>
        <v>91.80000000000001</v>
      </c>
      <c r="Q21" s="22">
        <f>P21*($C$5)</f>
        <v>61.506000000000014</v>
      </c>
      <c r="R21" s="22">
        <f aca="true" t="shared" si="7" ref="R21:AE21">Q21*($C$6)</f>
        <v>49.20480000000001</v>
      </c>
      <c r="S21" s="22">
        <f t="shared" si="7"/>
        <v>39.36384000000001</v>
      </c>
      <c r="T21" s="22">
        <f t="shared" si="7"/>
        <v>31.49107200000001</v>
      </c>
      <c r="U21" s="22">
        <f t="shared" si="7"/>
        <v>25.19285760000001</v>
      </c>
      <c r="V21" s="22">
        <f t="shared" si="7"/>
        <v>20.15428608000001</v>
      </c>
      <c r="W21" s="22">
        <f t="shared" si="7"/>
        <v>16.123428864000008</v>
      </c>
      <c r="X21" s="22">
        <f t="shared" si="7"/>
        <v>12.898743091200007</v>
      </c>
      <c r="Y21" s="22">
        <f t="shared" si="7"/>
        <v>10.318994472960007</v>
      </c>
      <c r="Z21" s="22">
        <f t="shared" si="7"/>
        <v>8.255195578368006</v>
      </c>
      <c r="AA21" s="23">
        <f t="shared" si="7"/>
        <v>6.604156462694405</v>
      </c>
      <c r="AB21" s="22">
        <f t="shared" si="7"/>
        <v>5.283325170155525</v>
      </c>
      <c r="AC21" s="22">
        <f t="shared" si="7"/>
        <v>4.22666013612442</v>
      </c>
      <c r="AD21" s="22">
        <f t="shared" si="7"/>
        <v>3.3813281088995364</v>
      </c>
      <c r="AE21" s="22">
        <f t="shared" si="7"/>
        <v>2.7050624871196294</v>
      </c>
      <c r="AF21" s="22">
        <f>AE21*($C$7)</f>
        <v>2.4345562384076667</v>
      </c>
      <c r="AG21" s="22"/>
      <c r="AH21" s="22"/>
      <c r="AI21" s="22"/>
      <c r="AJ21" s="22"/>
      <c r="AK21" s="22"/>
      <c r="AL21" s="22"/>
      <c r="AM21" s="22"/>
    </row>
    <row r="22" spans="1:40" ht="12.75">
      <c r="A22" s="20"/>
      <c r="B22" s="20"/>
      <c r="C22" s="20"/>
      <c r="D22" s="20"/>
      <c r="E22" s="20"/>
      <c r="F22" s="20"/>
      <c r="P22" s="22">
        <f>$C$3</f>
        <v>170</v>
      </c>
      <c r="Q22" s="22">
        <f>P22*($C$4)</f>
        <v>91.80000000000001</v>
      </c>
      <c r="R22" s="22">
        <f>Q22*($C$5)</f>
        <v>61.506000000000014</v>
      </c>
      <c r="S22" s="22">
        <f aca="true" t="shared" si="8" ref="S22:AF22">R22*($C$6)</f>
        <v>49.20480000000001</v>
      </c>
      <c r="T22" s="22">
        <f t="shared" si="8"/>
        <v>39.36384000000001</v>
      </c>
      <c r="U22" s="22">
        <f t="shared" si="8"/>
        <v>31.49107200000001</v>
      </c>
      <c r="V22" s="22">
        <f t="shared" si="8"/>
        <v>25.19285760000001</v>
      </c>
      <c r="W22" s="22">
        <f t="shared" si="8"/>
        <v>20.15428608000001</v>
      </c>
      <c r="X22" s="22">
        <f t="shared" si="8"/>
        <v>16.123428864000008</v>
      </c>
      <c r="Y22" s="22">
        <f t="shared" si="8"/>
        <v>12.898743091200007</v>
      </c>
      <c r="Z22" s="22">
        <f t="shared" si="8"/>
        <v>10.318994472960007</v>
      </c>
      <c r="AA22" s="23">
        <f t="shared" si="8"/>
        <v>8.255195578368006</v>
      </c>
      <c r="AB22" s="22">
        <f t="shared" si="8"/>
        <v>6.604156462694405</v>
      </c>
      <c r="AC22" s="22">
        <f t="shared" si="8"/>
        <v>5.283325170155525</v>
      </c>
      <c r="AD22" s="22">
        <f t="shared" si="8"/>
        <v>4.22666013612442</v>
      </c>
      <c r="AE22" s="22">
        <f t="shared" si="8"/>
        <v>3.3813281088995364</v>
      </c>
      <c r="AF22" s="22">
        <f t="shared" si="8"/>
        <v>2.7050624871196294</v>
      </c>
      <c r="AG22" s="22">
        <f>AF22*($C$7)</f>
        <v>2.4345562384076667</v>
      </c>
      <c r="AH22" s="22"/>
      <c r="AI22" s="22"/>
      <c r="AJ22" s="22"/>
      <c r="AK22" s="22"/>
      <c r="AL22" s="22"/>
      <c r="AM22" s="22"/>
      <c r="AN22" s="22"/>
    </row>
    <row r="23" spans="1:41" ht="12.75">
      <c r="A23" s="20"/>
      <c r="B23" s="20"/>
      <c r="C23" s="20"/>
      <c r="D23" s="20"/>
      <c r="E23" s="20"/>
      <c r="F23" s="20"/>
      <c r="H23" s="25"/>
      <c r="I23" s="25"/>
      <c r="J23" s="26"/>
      <c r="K23" s="25"/>
      <c r="L23" s="25"/>
      <c r="M23" s="25"/>
      <c r="N23" s="25"/>
      <c r="Q23" s="22">
        <f>$C$3</f>
        <v>170</v>
      </c>
      <c r="R23" s="22">
        <f>Q23*($C$4)</f>
        <v>91.80000000000001</v>
      </c>
      <c r="S23" s="22">
        <f>R23*($C$5)</f>
        <v>61.506000000000014</v>
      </c>
      <c r="T23" s="22">
        <f aca="true" t="shared" si="9" ref="T23:AG23">S23*($C$6)</f>
        <v>49.20480000000001</v>
      </c>
      <c r="U23" s="22">
        <f t="shared" si="9"/>
        <v>39.36384000000001</v>
      </c>
      <c r="V23" s="22">
        <f t="shared" si="9"/>
        <v>31.49107200000001</v>
      </c>
      <c r="W23" s="22">
        <f t="shared" si="9"/>
        <v>25.19285760000001</v>
      </c>
      <c r="X23" s="22">
        <f t="shared" si="9"/>
        <v>20.15428608000001</v>
      </c>
      <c r="Y23" s="22">
        <f t="shared" si="9"/>
        <v>16.123428864000008</v>
      </c>
      <c r="Z23" s="22">
        <f t="shared" si="9"/>
        <v>12.898743091200007</v>
      </c>
      <c r="AA23" s="23">
        <f t="shared" si="9"/>
        <v>10.318994472960007</v>
      </c>
      <c r="AB23" s="22">
        <f t="shared" si="9"/>
        <v>8.255195578368006</v>
      </c>
      <c r="AC23" s="22">
        <f t="shared" si="9"/>
        <v>6.604156462694405</v>
      </c>
      <c r="AD23" s="22">
        <f t="shared" si="9"/>
        <v>5.283325170155525</v>
      </c>
      <c r="AE23" s="22">
        <f t="shared" si="9"/>
        <v>4.22666013612442</v>
      </c>
      <c r="AF23" s="22">
        <f t="shared" si="9"/>
        <v>3.3813281088995364</v>
      </c>
      <c r="AG23" s="22">
        <f t="shared" si="9"/>
        <v>2.7050624871196294</v>
      </c>
      <c r="AH23" s="22">
        <f>AG23*($C$7)</f>
        <v>2.4345562384076667</v>
      </c>
      <c r="AI23" s="22"/>
      <c r="AJ23" s="22"/>
      <c r="AK23" s="22"/>
      <c r="AL23" s="22"/>
      <c r="AM23" s="22"/>
      <c r="AN23" s="22"/>
      <c r="AO23" s="22"/>
    </row>
    <row r="24" spans="1:42" ht="12.75">
      <c r="A24" s="20"/>
      <c r="B24" s="20"/>
      <c r="C24" s="20"/>
      <c r="D24" s="20"/>
      <c r="E24" s="20"/>
      <c r="F24" s="20"/>
      <c r="H24" s="25"/>
      <c r="I24" s="25"/>
      <c r="J24" s="25"/>
      <c r="K24" s="25"/>
      <c r="L24" s="25"/>
      <c r="M24" s="25"/>
      <c r="N24" s="25"/>
      <c r="R24" s="22">
        <f>$C$3</f>
        <v>170</v>
      </c>
      <c r="S24" s="22">
        <f>R24*($C$4)</f>
        <v>91.80000000000001</v>
      </c>
      <c r="T24" s="22">
        <f>S24*($C$5)</f>
        <v>61.506000000000014</v>
      </c>
      <c r="U24" s="22">
        <f aca="true" t="shared" si="10" ref="U24:AH24">T24*($C$6)</f>
        <v>49.20480000000001</v>
      </c>
      <c r="V24" s="22">
        <f t="shared" si="10"/>
        <v>39.36384000000001</v>
      </c>
      <c r="W24" s="22">
        <f t="shared" si="10"/>
        <v>31.49107200000001</v>
      </c>
      <c r="X24" s="22">
        <f t="shared" si="10"/>
        <v>25.19285760000001</v>
      </c>
      <c r="Y24" s="22">
        <f t="shared" si="10"/>
        <v>20.15428608000001</v>
      </c>
      <c r="Z24" s="22">
        <f t="shared" si="10"/>
        <v>16.123428864000008</v>
      </c>
      <c r="AA24" s="23">
        <f t="shared" si="10"/>
        <v>12.898743091200007</v>
      </c>
      <c r="AB24" s="22">
        <f t="shared" si="10"/>
        <v>10.318994472960007</v>
      </c>
      <c r="AC24" s="22">
        <f t="shared" si="10"/>
        <v>8.255195578368006</v>
      </c>
      <c r="AD24" s="22">
        <f t="shared" si="10"/>
        <v>6.604156462694405</v>
      </c>
      <c r="AE24" s="22">
        <f t="shared" si="10"/>
        <v>5.283325170155525</v>
      </c>
      <c r="AF24" s="22">
        <f t="shared" si="10"/>
        <v>4.22666013612442</v>
      </c>
      <c r="AG24" s="22">
        <f t="shared" si="10"/>
        <v>3.3813281088995364</v>
      </c>
      <c r="AH24" s="22">
        <f t="shared" si="10"/>
        <v>2.7050624871196294</v>
      </c>
      <c r="AI24" s="22">
        <f>AH24*($C$7)</f>
        <v>2.4345562384076667</v>
      </c>
      <c r="AJ24" s="22"/>
      <c r="AK24" s="22"/>
      <c r="AL24" s="22"/>
      <c r="AM24" s="22"/>
      <c r="AN24" s="22"/>
      <c r="AO24" s="22"/>
      <c r="AP24" s="22"/>
    </row>
    <row r="25" spans="1:43" ht="12.75">
      <c r="A25" s="20"/>
      <c r="B25" s="20"/>
      <c r="C25" s="20"/>
      <c r="D25" s="20"/>
      <c r="E25" s="20"/>
      <c r="F25" s="20"/>
      <c r="H25" s="25"/>
      <c r="I25" s="25"/>
      <c r="J25" s="25"/>
      <c r="K25" s="25"/>
      <c r="L25" s="25"/>
      <c r="M25" s="25"/>
      <c r="N25" s="25"/>
      <c r="S25" s="22">
        <f>$C$3</f>
        <v>170</v>
      </c>
      <c r="T25" s="22">
        <f>S25*($C$4)</f>
        <v>91.80000000000001</v>
      </c>
      <c r="U25" s="22">
        <f>T25*($C$5)</f>
        <v>61.506000000000014</v>
      </c>
      <c r="V25" s="22">
        <f aca="true" t="shared" si="11" ref="V25:AI25">U25*($C$6)</f>
        <v>49.20480000000001</v>
      </c>
      <c r="W25" s="22">
        <f t="shared" si="11"/>
        <v>39.36384000000001</v>
      </c>
      <c r="X25" s="22">
        <f t="shared" si="11"/>
        <v>31.49107200000001</v>
      </c>
      <c r="Y25" s="22">
        <f t="shared" si="11"/>
        <v>25.19285760000001</v>
      </c>
      <c r="Z25" s="22">
        <f t="shared" si="11"/>
        <v>20.15428608000001</v>
      </c>
      <c r="AA25" s="23">
        <f t="shared" si="11"/>
        <v>16.123428864000008</v>
      </c>
      <c r="AB25" s="22">
        <f t="shared" si="11"/>
        <v>12.898743091200007</v>
      </c>
      <c r="AC25" s="22">
        <f t="shared" si="11"/>
        <v>10.318994472960007</v>
      </c>
      <c r="AD25" s="22">
        <f t="shared" si="11"/>
        <v>8.255195578368006</v>
      </c>
      <c r="AE25" s="22">
        <f t="shared" si="11"/>
        <v>6.604156462694405</v>
      </c>
      <c r="AF25" s="22">
        <f t="shared" si="11"/>
        <v>5.283325170155525</v>
      </c>
      <c r="AG25" s="22">
        <f t="shared" si="11"/>
        <v>4.22666013612442</v>
      </c>
      <c r="AH25" s="22">
        <f t="shared" si="11"/>
        <v>3.3813281088995364</v>
      </c>
      <c r="AI25" s="22">
        <f t="shared" si="11"/>
        <v>2.7050624871196294</v>
      </c>
      <c r="AJ25" s="22">
        <f>AI25*($C$7)</f>
        <v>2.4345562384076667</v>
      </c>
      <c r="AK25" s="22"/>
      <c r="AL25" s="22"/>
      <c r="AM25" s="22"/>
      <c r="AN25" s="22"/>
      <c r="AO25" s="22"/>
      <c r="AP25" s="22"/>
      <c r="AQ25" s="22"/>
    </row>
    <row r="26" spans="1:44" ht="12.75">
      <c r="A26" s="20"/>
      <c r="B26" s="20"/>
      <c r="C26" s="20"/>
      <c r="D26" s="20"/>
      <c r="E26" s="20"/>
      <c r="F26" s="20"/>
      <c r="H26" s="25"/>
      <c r="I26" s="25"/>
      <c r="J26" s="25"/>
      <c r="K26" s="25"/>
      <c r="L26" s="25"/>
      <c r="M26" s="25"/>
      <c r="N26" s="25"/>
      <c r="T26" s="22">
        <f>$C$3</f>
        <v>170</v>
      </c>
      <c r="U26" s="22">
        <f>T26*($C$4)</f>
        <v>91.80000000000001</v>
      </c>
      <c r="V26" s="22">
        <f>U26*($C$5)</f>
        <v>61.506000000000014</v>
      </c>
      <c r="W26" s="22">
        <f aca="true" t="shared" si="12" ref="W26:AJ26">V26*($C$6)</f>
        <v>49.20480000000001</v>
      </c>
      <c r="X26" s="22">
        <f t="shared" si="12"/>
        <v>39.36384000000001</v>
      </c>
      <c r="Y26" s="22">
        <f t="shared" si="12"/>
        <v>31.49107200000001</v>
      </c>
      <c r="Z26" s="22">
        <f t="shared" si="12"/>
        <v>25.19285760000001</v>
      </c>
      <c r="AA26" s="23">
        <f t="shared" si="12"/>
        <v>20.15428608000001</v>
      </c>
      <c r="AB26" s="22">
        <f t="shared" si="12"/>
        <v>16.123428864000008</v>
      </c>
      <c r="AC26" s="22">
        <f t="shared" si="12"/>
        <v>12.898743091200007</v>
      </c>
      <c r="AD26" s="22">
        <f t="shared" si="12"/>
        <v>10.318994472960007</v>
      </c>
      <c r="AE26" s="22">
        <f t="shared" si="12"/>
        <v>8.255195578368006</v>
      </c>
      <c r="AF26" s="22">
        <f t="shared" si="12"/>
        <v>6.604156462694405</v>
      </c>
      <c r="AG26" s="22">
        <f t="shared" si="12"/>
        <v>5.283325170155525</v>
      </c>
      <c r="AH26" s="22">
        <f t="shared" si="12"/>
        <v>4.22666013612442</v>
      </c>
      <c r="AI26" s="22">
        <f t="shared" si="12"/>
        <v>3.3813281088995364</v>
      </c>
      <c r="AJ26" s="22">
        <f t="shared" si="12"/>
        <v>2.7050624871196294</v>
      </c>
      <c r="AK26" s="22">
        <f>AJ26*($C$7)</f>
        <v>2.4345562384076667</v>
      </c>
      <c r="AL26" s="22"/>
      <c r="AM26" s="22"/>
      <c r="AN26" s="22"/>
      <c r="AO26" s="22"/>
      <c r="AP26" s="22"/>
      <c r="AQ26" s="22"/>
      <c r="AR26" s="22"/>
    </row>
    <row r="27" spans="1:45" ht="12.75">
      <c r="A27" s="20"/>
      <c r="B27" s="20"/>
      <c r="C27" s="20"/>
      <c r="D27" s="20"/>
      <c r="E27" s="20"/>
      <c r="F27" s="20"/>
      <c r="H27" s="25"/>
      <c r="I27" s="25"/>
      <c r="J27" s="25"/>
      <c r="K27" s="25"/>
      <c r="L27" s="25"/>
      <c r="M27" s="25"/>
      <c r="N27" t="s">
        <v>27</v>
      </c>
      <c r="U27" s="22">
        <f>$C$3</f>
        <v>170</v>
      </c>
      <c r="V27" s="22">
        <f>U27*($C$4)</f>
        <v>91.80000000000001</v>
      </c>
      <c r="W27" s="22">
        <f>V27*($C$5)</f>
        <v>61.506000000000014</v>
      </c>
      <c r="X27" s="22">
        <f aca="true" t="shared" si="13" ref="X27:AK27">W27*($C$6)</f>
        <v>49.20480000000001</v>
      </c>
      <c r="Y27" s="22">
        <f t="shared" si="13"/>
        <v>39.36384000000001</v>
      </c>
      <c r="Z27" s="22">
        <f t="shared" si="13"/>
        <v>31.49107200000001</v>
      </c>
      <c r="AA27" s="23">
        <f t="shared" si="13"/>
        <v>25.19285760000001</v>
      </c>
      <c r="AB27" s="22">
        <f t="shared" si="13"/>
        <v>20.15428608000001</v>
      </c>
      <c r="AC27" s="22">
        <f t="shared" si="13"/>
        <v>16.123428864000008</v>
      </c>
      <c r="AD27" s="22">
        <f t="shared" si="13"/>
        <v>12.898743091200007</v>
      </c>
      <c r="AE27" s="22">
        <f t="shared" si="13"/>
        <v>10.318994472960007</v>
      </c>
      <c r="AF27" s="22">
        <f t="shared" si="13"/>
        <v>8.255195578368006</v>
      </c>
      <c r="AG27" s="22">
        <f t="shared" si="13"/>
        <v>6.604156462694405</v>
      </c>
      <c r="AH27" s="22">
        <f t="shared" si="13"/>
        <v>5.283325170155525</v>
      </c>
      <c r="AI27" s="22">
        <f t="shared" si="13"/>
        <v>4.22666013612442</v>
      </c>
      <c r="AJ27" s="22">
        <f t="shared" si="13"/>
        <v>3.3813281088995364</v>
      </c>
      <c r="AK27" s="22">
        <f t="shared" si="13"/>
        <v>2.7050624871196294</v>
      </c>
      <c r="AL27" s="22">
        <f>AK27*($C$7)</f>
        <v>2.4345562384076667</v>
      </c>
      <c r="AM27" s="22"/>
      <c r="AN27" s="22"/>
      <c r="AO27" s="22"/>
      <c r="AP27" s="22"/>
      <c r="AQ27" s="22"/>
      <c r="AR27" s="22"/>
      <c r="AS27" s="22"/>
    </row>
    <row r="28" spans="1:46" ht="12.75">
      <c r="A28" s="20"/>
      <c r="B28" s="20"/>
      <c r="C28" s="20"/>
      <c r="D28" s="20"/>
      <c r="E28" s="20"/>
      <c r="F28" s="20"/>
      <c r="H28" s="25"/>
      <c r="I28" s="25"/>
      <c r="J28" s="25"/>
      <c r="K28" s="25"/>
      <c r="L28" s="25"/>
      <c r="M28" s="25"/>
      <c r="N28" s="25"/>
      <c r="O28" t="s">
        <v>28</v>
      </c>
      <c r="V28" s="22">
        <f>$C$3</f>
        <v>170</v>
      </c>
      <c r="W28" s="22">
        <f>V28*($C$4)</f>
        <v>91.80000000000001</v>
      </c>
      <c r="X28" s="22">
        <f>W28*($C$5)</f>
        <v>61.506000000000014</v>
      </c>
      <c r="Y28" s="22">
        <f aca="true" t="shared" si="14" ref="Y28:AL28">X28*($C$6)</f>
        <v>49.20480000000001</v>
      </c>
      <c r="Z28" s="22">
        <f t="shared" si="14"/>
        <v>39.36384000000001</v>
      </c>
      <c r="AA28" s="23">
        <f t="shared" si="14"/>
        <v>31.49107200000001</v>
      </c>
      <c r="AB28" s="22">
        <f t="shared" si="14"/>
        <v>25.19285760000001</v>
      </c>
      <c r="AC28" s="22">
        <f t="shared" si="14"/>
        <v>20.15428608000001</v>
      </c>
      <c r="AD28" s="22">
        <f t="shared" si="14"/>
        <v>16.123428864000008</v>
      </c>
      <c r="AE28" s="22">
        <f t="shared" si="14"/>
        <v>12.898743091200007</v>
      </c>
      <c r="AF28" s="22">
        <f t="shared" si="14"/>
        <v>10.318994472960007</v>
      </c>
      <c r="AG28" s="22">
        <f t="shared" si="14"/>
        <v>8.255195578368006</v>
      </c>
      <c r="AH28" s="22">
        <f t="shared" si="14"/>
        <v>6.604156462694405</v>
      </c>
      <c r="AI28" s="22">
        <f t="shared" si="14"/>
        <v>5.283325170155525</v>
      </c>
      <c r="AJ28" s="22">
        <f t="shared" si="14"/>
        <v>4.22666013612442</v>
      </c>
      <c r="AK28" s="22">
        <f t="shared" si="14"/>
        <v>3.3813281088995364</v>
      </c>
      <c r="AL28" s="22">
        <f t="shared" si="14"/>
        <v>2.7050624871196294</v>
      </c>
      <c r="AM28" s="22">
        <f>AL28*($C$7)</f>
        <v>2.4345562384076667</v>
      </c>
      <c r="AN28" s="22"/>
      <c r="AO28" s="22"/>
      <c r="AP28" s="22"/>
      <c r="AQ28" s="22"/>
      <c r="AR28" s="22"/>
      <c r="AS28" s="22"/>
      <c r="AT28" s="22"/>
    </row>
    <row r="29" spans="1:47" ht="12.75">
      <c r="A29" s="20"/>
      <c r="B29" s="20"/>
      <c r="C29" s="20"/>
      <c r="D29" s="20"/>
      <c r="E29" s="20"/>
      <c r="F29" s="20"/>
      <c r="H29" s="25"/>
      <c r="I29" s="25"/>
      <c r="J29" s="25"/>
      <c r="K29" s="25"/>
      <c r="L29" s="25"/>
      <c r="M29" s="25"/>
      <c r="N29" s="25"/>
      <c r="W29" s="22">
        <f>$C$3</f>
        <v>170</v>
      </c>
      <c r="X29" s="22">
        <f>W29*($C$4)</f>
        <v>91.80000000000001</v>
      </c>
      <c r="Y29" s="22">
        <f>X29*($C$5)</f>
        <v>61.506000000000014</v>
      </c>
      <c r="Z29" s="22">
        <f aca="true" t="shared" si="15" ref="Z29:AM29">Y29*($C$6)</f>
        <v>49.20480000000001</v>
      </c>
      <c r="AA29" s="23">
        <f t="shared" si="15"/>
        <v>39.36384000000001</v>
      </c>
      <c r="AB29" s="22">
        <f t="shared" si="15"/>
        <v>31.49107200000001</v>
      </c>
      <c r="AC29" s="22">
        <f t="shared" si="15"/>
        <v>25.19285760000001</v>
      </c>
      <c r="AD29" s="22">
        <f t="shared" si="15"/>
        <v>20.15428608000001</v>
      </c>
      <c r="AE29" s="22">
        <f t="shared" si="15"/>
        <v>16.123428864000008</v>
      </c>
      <c r="AF29" s="22">
        <f t="shared" si="15"/>
        <v>12.898743091200007</v>
      </c>
      <c r="AG29" s="22">
        <f t="shared" si="15"/>
        <v>10.318994472960007</v>
      </c>
      <c r="AH29" s="22">
        <f t="shared" si="15"/>
        <v>8.255195578368006</v>
      </c>
      <c r="AI29" s="22">
        <f t="shared" si="15"/>
        <v>6.604156462694405</v>
      </c>
      <c r="AJ29" s="22">
        <f t="shared" si="15"/>
        <v>5.283325170155525</v>
      </c>
      <c r="AK29" s="22">
        <f t="shared" si="15"/>
        <v>4.22666013612442</v>
      </c>
      <c r="AL29" s="22">
        <f t="shared" si="15"/>
        <v>3.3813281088995364</v>
      </c>
      <c r="AM29" s="22">
        <f t="shared" si="15"/>
        <v>2.7050624871196294</v>
      </c>
      <c r="AN29" s="22">
        <f>AM29*($C$7)</f>
        <v>2.4345562384076667</v>
      </c>
      <c r="AO29" s="22"/>
      <c r="AP29" s="22"/>
      <c r="AQ29" s="22"/>
      <c r="AR29" s="22"/>
      <c r="AS29" s="22"/>
      <c r="AT29" s="22"/>
      <c r="AU29" s="22"/>
    </row>
    <row r="30" spans="1:48" ht="15">
      <c r="A30" s="20"/>
      <c r="B30" s="20"/>
      <c r="C30" s="56"/>
      <c r="D30" s="20"/>
      <c r="E30" s="20"/>
      <c r="F30" s="20"/>
      <c r="H30" s="25"/>
      <c r="I30" s="25"/>
      <c r="J30" s="25"/>
      <c r="K30" s="25"/>
      <c r="L30" s="25"/>
      <c r="M30" s="25"/>
      <c r="N30" s="25"/>
      <c r="X30" s="22">
        <f>$C$3</f>
        <v>170</v>
      </c>
      <c r="Y30" s="22">
        <f>X30*($C$4)</f>
        <v>91.80000000000001</v>
      </c>
      <c r="Z30" s="22">
        <f>Y30*($C$5)</f>
        <v>61.506000000000014</v>
      </c>
      <c r="AA30" s="23">
        <f aca="true" t="shared" si="16" ref="AA30:AN30">Z30*($C$6)</f>
        <v>49.20480000000001</v>
      </c>
      <c r="AB30" s="22">
        <f t="shared" si="16"/>
        <v>39.36384000000001</v>
      </c>
      <c r="AC30" s="22">
        <f t="shared" si="16"/>
        <v>31.49107200000001</v>
      </c>
      <c r="AD30" s="22">
        <f t="shared" si="16"/>
        <v>25.19285760000001</v>
      </c>
      <c r="AE30" s="22">
        <f t="shared" si="16"/>
        <v>20.15428608000001</v>
      </c>
      <c r="AF30" s="22">
        <f t="shared" si="16"/>
        <v>16.123428864000008</v>
      </c>
      <c r="AG30" s="22">
        <f t="shared" si="16"/>
        <v>12.898743091200007</v>
      </c>
      <c r="AH30" s="22">
        <f t="shared" si="16"/>
        <v>10.318994472960007</v>
      </c>
      <c r="AI30" s="22">
        <f t="shared" si="16"/>
        <v>8.255195578368006</v>
      </c>
      <c r="AJ30" s="22">
        <f t="shared" si="16"/>
        <v>6.604156462694405</v>
      </c>
      <c r="AK30" s="22">
        <f t="shared" si="16"/>
        <v>5.283325170155525</v>
      </c>
      <c r="AL30" s="22">
        <f t="shared" si="16"/>
        <v>4.22666013612442</v>
      </c>
      <c r="AM30" s="22">
        <f t="shared" si="16"/>
        <v>3.3813281088995364</v>
      </c>
      <c r="AN30" s="22">
        <f t="shared" si="16"/>
        <v>2.7050624871196294</v>
      </c>
      <c r="AO30" s="22">
        <f>AN30*($C$7)</f>
        <v>2.4345562384076667</v>
      </c>
      <c r="AP30" s="22"/>
      <c r="AQ30" s="22"/>
      <c r="AR30" s="22"/>
      <c r="AS30" s="22"/>
      <c r="AT30" s="22"/>
      <c r="AU30" s="22"/>
      <c r="AV30" s="22"/>
    </row>
    <row r="31" spans="1:49" ht="12.75">
      <c r="A31" s="20"/>
      <c r="B31" s="8"/>
      <c r="C31" s="57"/>
      <c r="D31" s="8"/>
      <c r="E31" s="8"/>
      <c r="F31" s="8"/>
      <c r="H31" s="25"/>
      <c r="I31" s="25"/>
      <c r="J31" s="25"/>
      <c r="K31" s="25"/>
      <c r="L31" s="25"/>
      <c r="M31" s="25"/>
      <c r="N31" s="25"/>
      <c r="Y31" s="22">
        <f>$C$3</f>
        <v>170</v>
      </c>
      <c r="Z31" s="22">
        <f>Y31*($C$4)</f>
        <v>91.80000000000001</v>
      </c>
      <c r="AA31" s="23">
        <f>Z31*($C$5)</f>
        <v>61.506000000000014</v>
      </c>
      <c r="AB31" s="22">
        <f aca="true" t="shared" si="17" ref="AB31:AO31">AA31*($C$6)</f>
        <v>49.20480000000001</v>
      </c>
      <c r="AC31" s="22">
        <f t="shared" si="17"/>
        <v>39.36384000000001</v>
      </c>
      <c r="AD31" s="22">
        <f t="shared" si="17"/>
        <v>31.49107200000001</v>
      </c>
      <c r="AE31" s="22">
        <f t="shared" si="17"/>
        <v>25.19285760000001</v>
      </c>
      <c r="AF31" s="22">
        <f t="shared" si="17"/>
        <v>20.15428608000001</v>
      </c>
      <c r="AG31" s="22">
        <f t="shared" si="17"/>
        <v>16.123428864000008</v>
      </c>
      <c r="AH31" s="22">
        <f t="shared" si="17"/>
        <v>12.898743091200007</v>
      </c>
      <c r="AI31" s="22">
        <f t="shared" si="17"/>
        <v>10.318994472960007</v>
      </c>
      <c r="AJ31" s="22">
        <f t="shared" si="17"/>
        <v>8.255195578368006</v>
      </c>
      <c r="AK31" s="22">
        <f t="shared" si="17"/>
        <v>6.604156462694405</v>
      </c>
      <c r="AL31" s="22">
        <f t="shared" si="17"/>
        <v>5.283325170155525</v>
      </c>
      <c r="AM31" s="22">
        <f t="shared" si="17"/>
        <v>4.22666013612442</v>
      </c>
      <c r="AN31" s="22">
        <f t="shared" si="17"/>
        <v>3.3813281088995364</v>
      </c>
      <c r="AO31" s="22">
        <f t="shared" si="17"/>
        <v>2.7050624871196294</v>
      </c>
      <c r="AP31" s="22">
        <f>AO31*($C$7)</f>
        <v>2.4345562384076667</v>
      </c>
      <c r="AQ31" s="22"/>
      <c r="AR31" s="22"/>
      <c r="AS31" s="22"/>
      <c r="AT31" s="22"/>
      <c r="AU31" s="22"/>
      <c r="AV31" s="22"/>
      <c r="AW31" s="22"/>
    </row>
    <row r="32" spans="1:50" ht="12.75">
      <c r="A32" s="30"/>
      <c r="B32" s="30"/>
      <c r="C32" s="30"/>
      <c r="D32" s="30"/>
      <c r="E32" s="30"/>
      <c r="F32" s="30"/>
      <c r="H32" s="25"/>
      <c r="I32" s="25"/>
      <c r="J32" s="25"/>
      <c r="K32" s="25"/>
      <c r="L32" s="25"/>
      <c r="M32" s="25"/>
      <c r="N32" s="25"/>
      <c r="Z32" s="22">
        <f>$C$3</f>
        <v>170</v>
      </c>
      <c r="AA32" s="23">
        <f>Z32*($C$4)</f>
        <v>91.80000000000001</v>
      </c>
      <c r="AB32" s="22">
        <f>AA32*($C$5)</f>
        <v>61.506000000000014</v>
      </c>
      <c r="AC32" s="22">
        <f aca="true" t="shared" si="18" ref="AC32:AP32">AB32*($C$6)</f>
        <v>49.20480000000001</v>
      </c>
      <c r="AD32" s="22">
        <f t="shared" si="18"/>
        <v>39.36384000000001</v>
      </c>
      <c r="AE32" s="22">
        <f t="shared" si="18"/>
        <v>31.49107200000001</v>
      </c>
      <c r="AF32" s="22">
        <f t="shared" si="18"/>
        <v>25.19285760000001</v>
      </c>
      <c r="AG32" s="22">
        <f t="shared" si="18"/>
        <v>20.15428608000001</v>
      </c>
      <c r="AH32" s="22">
        <f t="shared" si="18"/>
        <v>16.123428864000008</v>
      </c>
      <c r="AI32" s="22">
        <f t="shared" si="18"/>
        <v>12.898743091200007</v>
      </c>
      <c r="AJ32" s="22">
        <f t="shared" si="18"/>
        <v>10.318994472960007</v>
      </c>
      <c r="AK32" s="22">
        <f t="shared" si="18"/>
        <v>8.255195578368006</v>
      </c>
      <c r="AL32" s="22">
        <f t="shared" si="18"/>
        <v>6.604156462694405</v>
      </c>
      <c r="AM32" s="22">
        <f t="shared" si="18"/>
        <v>5.283325170155525</v>
      </c>
      <c r="AN32" s="22">
        <f t="shared" si="18"/>
        <v>4.22666013612442</v>
      </c>
      <c r="AO32" s="22">
        <f t="shared" si="18"/>
        <v>3.3813281088995364</v>
      </c>
      <c r="AP32" s="22">
        <f t="shared" si="18"/>
        <v>2.7050624871196294</v>
      </c>
      <c r="AQ32" s="22">
        <f>AP32*($C$7)</f>
        <v>2.4345562384076667</v>
      </c>
      <c r="AR32" s="22"/>
      <c r="AS32" s="22"/>
      <c r="AT32" s="22"/>
      <c r="AU32" s="22"/>
      <c r="AV32" s="22"/>
      <c r="AW32" s="22"/>
      <c r="AX32" s="22"/>
    </row>
    <row r="33" spans="1:51" ht="12.75">
      <c r="A33" s="20"/>
      <c r="B33" s="20"/>
      <c r="C33" s="20"/>
      <c r="D33" s="20"/>
      <c r="E33" s="20"/>
      <c r="F33" s="20"/>
      <c r="G33" s="8"/>
      <c r="H33" s="46"/>
      <c r="I33" s="46"/>
      <c r="J33" s="46"/>
      <c r="K33" s="46"/>
      <c r="L33" s="46"/>
      <c r="M33" s="46"/>
      <c r="N33" s="46"/>
      <c r="O33" s="8"/>
      <c r="P33" s="8"/>
      <c r="Q33" s="8"/>
      <c r="R33" s="8"/>
      <c r="S33" s="8"/>
      <c r="T33" s="8"/>
      <c r="U33" s="8"/>
      <c r="V33" s="58" t="s">
        <v>31</v>
      </c>
      <c r="W33" s="8"/>
      <c r="X33" s="8"/>
      <c r="Y33" s="8"/>
      <c r="Z33" s="8"/>
      <c r="AA33" s="23">
        <f>(Z35/2)*$I$5</f>
        <v>254.27266034643986</v>
      </c>
      <c r="AB33" s="22">
        <f>AA33*($C$4)</f>
        <v>137.30723658707754</v>
      </c>
      <c r="AC33" s="22">
        <f>AB33*($C$5)</f>
        <v>91.99584851334195</v>
      </c>
      <c r="AD33" s="22">
        <f aca="true" t="shared" si="19" ref="AD33:AQ33">AC33*($C$6)</f>
        <v>73.59667881067357</v>
      </c>
      <c r="AE33" s="22">
        <f t="shared" si="19"/>
        <v>58.877343048538854</v>
      </c>
      <c r="AF33" s="22">
        <f t="shared" si="19"/>
        <v>47.10187443883109</v>
      </c>
      <c r="AG33" s="22">
        <f t="shared" si="19"/>
        <v>37.681499551064874</v>
      </c>
      <c r="AH33" s="22">
        <f t="shared" si="19"/>
        <v>30.1451996408519</v>
      </c>
      <c r="AI33" s="22">
        <f t="shared" si="19"/>
        <v>24.116159712681522</v>
      </c>
      <c r="AJ33" s="22">
        <f t="shared" si="19"/>
        <v>19.29292777014522</v>
      </c>
      <c r="AK33" s="22">
        <f t="shared" si="19"/>
        <v>15.434342216116177</v>
      </c>
      <c r="AL33" s="22">
        <f t="shared" si="19"/>
        <v>12.347473772892942</v>
      </c>
      <c r="AM33" s="22">
        <f t="shared" si="19"/>
        <v>9.877979018314354</v>
      </c>
      <c r="AN33" s="22">
        <f t="shared" si="19"/>
        <v>7.902383214651484</v>
      </c>
      <c r="AO33" s="22">
        <f t="shared" si="19"/>
        <v>6.321906571721187</v>
      </c>
      <c r="AP33" s="22">
        <f t="shared" si="19"/>
        <v>5.05752525737695</v>
      </c>
      <c r="AQ33" s="22">
        <f t="shared" si="19"/>
        <v>4.04602020590156</v>
      </c>
      <c r="AR33" s="22">
        <f>AQ33*($C$7)</f>
        <v>3.6414181853114043</v>
      </c>
      <c r="AS33" s="22"/>
      <c r="AT33" s="22"/>
      <c r="AU33" s="22"/>
      <c r="AV33" s="22"/>
      <c r="AW33" s="22"/>
      <c r="AX33" s="22"/>
      <c r="AY33" s="22"/>
    </row>
    <row r="34" spans="1:52" ht="12.75">
      <c r="A34" s="20"/>
      <c r="B34" s="20"/>
      <c r="C34" s="20"/>
      <c r="D34" s="20"/>
      <c r="E34" s="20"/>
      <c r="F34" s="20"/>
      <c r="H34" s="25"/>
      <c r="I34" s="25"/>
      <c r="J34" s="25"/>
      <c r="K34" s="25"/>
      <c r="L34" s="25"/>
      <c r="M34" s="25"/>
      <c r="N34" s="25"/>
      <c r="V34" s="32">
        <v>1</v>
      </c>
      <c r="AA34" s="13"/>
      <c r="AB34" s="23">
        <f>(AA36/2)*$I$5</f>
        <v>254.27266034643986</v>
      </c>
      <c r="AC34" s="22">
        <f>AB34*($C$4)</f>
        <v>137.30723658707754</v>
      </c>
      <c r="AD34" s="22">
        <f>AC34*($C$5)</f>
        <v>91.99584851334195</v>
      </c>
      <c r="AE34" s="22">
        <f aca="true" t="shared" si="20" ref="AE34:AR34">AD34*($C$6)</f>
        <v>73.59667881067357</v>
      </c>
      <c r="AF34" s="22">
        <f t="shared" si="20"/>
        <v>58.877343048538854</v>
      </c>
      <c r="AG34" s="22">
        <f t="shared" si="20"/>
        <v>47.10187443883109</v>
      </c>
      <c r="AH34" s="22">
        <f t="shared" si="20"/>
        <v>37.681499551064874</v>
      </c>
      <c r="AI34" s="22">
        <f t="shared" si="20"/>
        <v>30.1451996408519</v>
      </c>
      <c r="AJ34" s="22">
        <f t="shared" si="20"/>
        <v>24.116159712681522</v>
      </c>
      <c r="AK34" s="22">
        <f t="shared" si="20"/>
        <v>19.29292777014522</v>
      </c>
      <c r="AL34" s="22">
        <f t="shared" si="20"/>
        <v>15.434342216116177</v>
      </c>
      <c r="AM34" s="22">
        <f t="shared" si="20"/>
        <v>12.347473772892942</v>
      </c>
      <c r="AN34" s="22">
        <f t="shared" si="20"/>
        <v>9.877979018314354</v>
      </c>
      <c r="AO34" s="22">
        <f t="shared" si="20"/>
        <v>7.902383214651484</v>
      </c>
      <c r="AP34" s="22">
        <f t="shared" si="20"/>
        <v>6.321906571721187</v>
      </c>
      <c r="AQ34" s="22">
        <f t="shared" si="20"/>
        <v>5.05752525737695</v>
      </c>
      <c r="AR34" s="22">
        <f t="shared" si="20"/>
        <v>4.04602020590156</v>
      </c>
      <c r="AS34" s="22">
        <f>AR34*($C$7)</f>
        <v>3.6414181853114043</v>
      </c>
      <c r="AT34" s="22"/>
      <c r="AU34" s="22"/>
      <c r="AV34" s="22"/>
      <c r="AW34" s="22"/>
      <c r="AX34" s="22"/>
      <c r="AY34" s="22"/>
      <c r="AZ34" s="22"/>
    </row>
    <row r="35" spans="1:53" ht="12.75">
      <c r="A35" s="20"/>
      <c r="B35" s="20"/>
      <c r="C35" s="20"/>
      <c r="D35" s="20"/>
      <c r="E35" s="20"/>
      <c r="F35" s="20"/>
      <c r="U35" s="8"/>
      <c r="V35" s="32">
        <v>2</v>
      </c>
      <c r="W35" s="8"/>
      <c r="X35" s="13" t="s">
        <v>37</v>
      </c>
      <c r="Y35" s="13"/>
      <c r="Z35" s="23">
        <f>SUM(Z$14:Z30)</f>
        <v>299.14430628992926</v>
      </c>
      <c r="AA35" s="23"/>
      <c r="AC35" s="23">
        <f>(AB37/2)*$I$5</f>
        <v>254.27266034643986</v>
      </c>
      <c r="AD35" s="22">
        <f>AC35*($C$4)</f>
        <v>137.30723658707754</v>
      </c>
      <c r="AE35" s="22">
        <f>AD35*($C$5)</f>
        <v>91.99584851334195</v>
      </c>
      <c r="AF35" s="22">
        <f aca="true" t="shared" si="21" ref="AF35:AS35">AE35*($C$6)</f>
        <v>73.59667881067357</v>
      </c>
      <c r="AG35" s="22">
        <f t="shared" si="21"/>
        <v>58.877343048538854</v>
      </c>
      <c r="AH35" s="22">
        <f t="shared" si="21"/>
        <v>47.10187443883109</v>
      </c>
      <c r="AI35" s="22">
        <f t="shared" si="21"/>
        <v>37.681499551064874</v>
      </c>
      <c r="AJ35" s="22">
        <f t="shared" si="21"/>
        <v>30.1451996408519</v>
      </c>
      <c r="AK35" s="22">
        <f t="shared" si="21"/>
        <v>24.116159712681522</v>
      </c>
      <c r="AL35" s="22">
        <f t="shared" si="21"/>
        <v>19.29292777014522</v>
      </c>
      <c r="AM35" s="22">
        <f t="shared" si="21"/>
        <v>15.434342216116177</v>
      </c>
      <c r="AN35" s="22">
        <f t="shared" si="21"/>
        <v>12.347473772892942</v>
      </c>
      <c r="AO35" s="22">
        <f t="shared" si="21"/>
        <v>9.877979018314354</v>
      </c>
      <c r="AP35" s="22">
        <f t="shared" si="21"/>
        <v>7.902383214651484</v>
      </c>
      <c r="AQ35" s="22">
        <f t="shared" si="21"/>
        <v>6.321906571721187</v>
      </c>
      <c r="AR35" s="22">
        <f t="shared" si="21"/>
        <v>5.05752525737695</v>
      </c>
      <c r="AS35" s="22">
        <f t="shared" si="21"/>
        <v>4.04602020590156</v>
      </c>
      <c r="AT35" s="22">
        <f>AS35*($C$7)</f>
        <v>3.6414181853114043</v>
      </c>
      <c r="AU35" s="22"/>
      <c r="AV35" s="22"/>
      <c r="AW35" s="22"/>
      <c r="AX35" s="22"/>
      <c r="AY35" s="22"/>
      <c r="AZ35" s="22"/>
      <c r="BA35" s="22"/>
    </row>
    <row r="36" spans="1:54" ht="12.75">
      <c r="A36" s="20"/>
      <c r="B36" s="20"/>
      <c r="C36" s="20"/>
      <c r="D36" s="20"/>
      <c r="E36" s="20"/>
      <c r="F36" s="20"/>
      <c r="U36" s="8"/>
      <c r="V36" s="32">
        <v>3</v>
      </c>
      <c r="W36" s="8"/>
      <c r="X36" s="8"/>
      <c r="Y36" s="8"/>
      <c r="Z36" s="8"/>
      <c r="AA36" s="23">
        <f>SUM(AA$14:AA31)</f>
        <v>299.14430628992926</v>
      </c>
      <c r="AB36" s="23"/>
      <c r="AD36" s="23">
        <f>(AC38/2)*$I$5</f>
        <v>280.1890315827805</v>
      </c>
      <c r="AE36" s="22">
        <f>AD36*($C$4)</f>
        <v>151.30207705470147</v>
      </c>
      <c r="AF36" s="22">
        <f>AE36*($C$5)</f>
        <v>101.37239162664999</v>
      </c>
      <c r="AG36" s="22">
        <f aca="true" t="shared" si="22" ref="AG36:AT36">AF36*($C$6)</f>
        <v>81.09791330131999</v>
      </c>
      <c r="AH36" s="22">
        <f t="shared" si="22"/>
        <v>64.878330641056</v>
      </c>
      <c r="AI36" s="22">
        <f t="shared" si="22"/>
        <v>51.9026645128448</v>
      </c>
      <c r="AJ36" s="22">
        <f t="shared" si="22"/>
        <v>41.52213161027584</v>
      </c>
      <c r="AK36" s="22">
        <f t="shared" si="22"/>
        <v>33.21770528822068</v>
      </c>
      <c r="AL36" s="22">
        <f t="shared" si="22"/>
        <v>26.574164230576542</v>
      </c>
      <c r="AM36" s="22">
        <f t="shared" si="22"/>
        <v>21.259331384461234</v>
      </c>
      <c r="AN36" s="22">
        <f t="shared" si="22"/>
        <v>17.007465107568986</v>
      </c>
      <c r="AO36" s="22">
        <f t="shared" si="22"/>
        <v>13.60597208605519</v>
      </c>
      <c r="AP36" s="22">
        <f t="shared" si="22"/>
        <v>10.884777668844151</v>
      </c>
      <c r="AQ36" s="22">
        <f t="shared" si="22"/>
        <v>8.707822135075322</v>
      </c>
      <c r="AR36" s="22">
        <f t="shared" si="22"/>
        <v>6.966257708060258</v>
      </c>
      <c r="AS36" s="22">
        <f t="shared" si="22"/>
        <v>5.573006166448207</v>
      </c>
      <c r="AT36" s="22">
        <f t="shared" si="22"/>
        <v>4.458404933158565</v>
      </c>
      <c r="AU36" s="22">
        <f>AT36*($C$7)</f>
        <v>4.012564439842709</v>
      </c>
      <c r="AV36" s="22"/>
      <c r="AW36" s="22"/>
      <c r="AX36" s="22"/>
      <c r="AY36" s="22"/>
      <c r="AZ36" s="22"/>
      <c r="BA36" s="22"/>
      <c r="BB36" s="22"/>
    </row>
    <row r="37" spans="1:55" ht="12.75">
      <c r="A37" s="20"/>
      <c r="B37" s="20"/>
      <c r="C37" s="20"/>
      <c r="D37" s="20"/>
      <c r="E37" s="20"/>
      <c r="F37" s="20"/>
      <c r="U37" s="8"/>
      <c r="V37" s="32">
        <v>4</v>
      </c>
      <c r="W37" s="8"/>
      <c r="X37" s="8"/>
      <c r="Y37" s="8"/>
      <c r="Z37" s="8"/>
      <c r="AA37" s="23"/>
      <c r="AB37" s="23">
        <f>SUM(AB$14:AB32)</f>
        <v>299.14430628992926</v>
      </c>
      <c r="AC37" s="23"/>
      <c r="AE37" s="23">
        <f>(AD39/2)*$I$5</f>
        <v>300.9221285718531</v>
      </c>
      <c r="AF37" s="22">
        <f>AE37*($C$4)</f>
        <v>162.49794942880067</v>
      </c>
      <c r="AG37" s="22">
        <f>AF37*($C$5)</f>
        <v>108.87362611729645</v>
      </c>
      <c r="AH37" s="22">
        <f aca="true" t="shared" si="23" ref="AH37:AU37">AG37*($C$6)</f>
        <v>87.09890089383717</v>
      </c>
      <c r="AI37" s="22">
        <f t="shared" si="23"/>
        <v>69.67912071506974</v>
      </c>
      <c r="AJ37" s="22">
        <f t="shared" si="23"/>
        <v>55.7432965720558</v>
      </c>
      <c r="AK37" s="22">
        <f t="shared" si="23"/>
        <v>44.59463725764464</v>
      </c>
      <c r="AL37" s="22">
        <f t="shared" si="23"/>
        <v>35.67570980611571</v>
      </c>
      <c r="AM37" s="22">
        <f t="shared" si="23"/>
        <v>28.54056784489257</v>
      </c>
      <c r="AN37" s="22">
        <f t="shared" si="23"/>
        <v>22.83245427591406</v>
      </c>
      <c r="AO37" s="22">
        <f t="shared" si="23"/>
        <v>18.26596342073125</v>
      </c>
      <c r="AP37" s="22">
        <f t="shared" si="23"/>
        <v>14.612770736585</v>
      </c>
      <c r="AQ37" s="22">
        <f t="shared" si="23"/>
        <v>11.690216589268001</v>
      </c>
      <c r="AR37" s="22">
        <f t="shared" si="23"/>
        <v>9.3521732714144</v>
      </c>
      <c r="AS37" s="22">
        <f t="shared" si="23"/>
        <v>7.481738617131521</v>
      </c>
      <c r="AT37" s="22">
        <f t="shared" si="23"/>
        <v>5.985390893705217</v>
      </c>
      <c r="AU37" s="22">
        <f t="shared" si="23"/>
        <v>4.7883127149641735</v>
      </c>
      <c r="AV37" s="22">
        <f>AU37*($C$7)</f>
        <v>4.309481443467757</v>
      </c>
      <c r="AW37" s="22"/>
      <c r="AX37" s="22"/>
      <c r="AY37" s="22"/>
      <c r="AZ37" s="22"/>
      <c r="BA37" s="22"/>
      <c r="BB37" s="22"/>
      <c r="BC37" s="22"/>
    </row>
    <row r="38" spans="1:56" ht="12.75">
      <c r="A38" s="20"/>
      <c r="B38" s="20"/>
      <c r="C38" s="20"/>
      <c r="D38" s="20"/>
      <c r="E38" s="20"/>
      <c r="F38" s="20"/>
      <c r="V38" s="32">
        <v>5</v>
      </c>
      <c r="AA38" s="13"/>
      <c r="AB38" s="23"/>
      <c r="AC38" s="23">
        <f>SUM(AC$14:AC33)</f>
        <v>329.6341548032712</v>
      </c>
      <c r="AD38" s="23"/>
      <c r="AF38" s="23">
        <f>(AE40/2)*$I$5</f>
        <v>317.50860616311104</v>
      </c>
      <c r="AG38" s="22">
        <f>AF38*($C$4)</f>
        <v>171.45464732807997</v>
      </c>
      <c r="AH38" s="22">
        <f>AG38*($C$5)</f>
        <v>114.87461370981359</v>
      </c>
      <c r="AI38" s="22">
        <f aca="true" t="shared" si="24" ref="AI38:AV38">AH38*($C$6)</f>
        <v>91.89969096785087</v>
      </c>
      <c r="AJ38" s="22">
        <f t="shared" si="24"/>
        <v>73.5197527742807</v>
      </c>
      <c r="AK38" s="22">
        <f t="shared" si="24"/>
        <v>58.81580221942457</v>
      </c>
      <c r="AL38" s="22">
        <f t="shared" si="24"/>
        <v>47.052641775539655</v>
      </c>
      <c r="AM38" s="22">
        <f t="shared" si="24"/>
        <v>37.64211342043173</v>
      </c>
      <c r="AN38" s="22">
        <f t="shared" si="24"/>
        <v>30.113690736345383</v>
      </c>
      <c r="AO38" s="22">
        <f t="shared" si="24"/>
        <v>24.09095258907631</v>
      </c>
      <c r="AP38" s="22">
        <f t="shared" si="24"/>
        <v>19.27276207126105</v>
      </c>
      <c r="AQ38" s="22">
        <f t="shared" si="24"/>
        <v>15.41820965700884</v>
      </c>
      <c r="AR38" s="22">
        <f t="shared" si="24"/>
        <v>12.334567725607073</v>
      </c>
      <c r="AS38" s="22">
        <f t="shared" si="24"/>
        <v>9.867654180485658</v>
      </c>
      <c r="AT38" s="22">
        <f t="shared" si="24"/>
        <v>7.894123344388527</v>
      </c>
      <c r="AU38" s="22">
        <f t="shared" si="24"/>
        <v>6.315298675510822</v>
      </c>
      <c r="AV38" s="22">
        <f t="shared" si="24"/>
        <v>5.052238940408658</v>
      </c>
      <c r="AW38" s="22">
        <f>AV38*($C$7)</f>
        <v>4.547015046367792</v>
      </c>
      <c r="AX38" s="22"/>
      <c r="AY38" s="22"/>
      <c r="AZ38" s="22"/>
      <c r="BA38" s="22"/>
      <c r="BB38" s="22"/>
      <c r="BC38" s="22"/>
      <c r="BD38" s="22"/>
    </row>
    <row r="39" spans="1:57" ht="12.75">
      <c r="A39" s="20"/>
      <c r="B39" s="20"/>
      <c r="C39" s="20"/>
      <c r="D39" s="20"/>
      <c r="E39" s="20"/>
      <c r="F39" s="20"/>
      <c r="U39" s="8"/>
      <c r="V39" s="32">
        <v>6</v>
      </c>
      <c r="W39" s="8"/>
      <c r="X39" s="8"/>
      <c r="Y39" s="8"/>
      <c r="Z39" s="8"/>
      <c r="AA39" s="13"/>
      <c r="AC39" s="23"/>
      <c r="AD39" s="23">
        <f>SUM(AD$14:AD34)</f>
        <v>354.0260336139448</v>
      </c>
      <c r="AE39" s="23"/>
      <c r="AF39" s="22"/>
      <c r="AG39" s="23">
        <f>(AF41/2)*$I$5</f>
        <v>338.7478498824293</v>
      </c>
      <c r="AH39" s="22">
        <f>AG39*($C$4)</f>
        <v>182.92383893651183</v>
      </c>
      <c r="AI39" s="22">
        <f>AH39*($C$5)</f>
        <v>122.55897208746293</v>
      </c>
      <c r="AJ39" s="22">
        <f aca="true" t="shared" si="25" ref="AJ39:AW39">AI39*($C$6)</f>
        <v>98.04717766997035</v>
      </c>
      <c r="AK39" s="22">
        <f t="shared" si="25"/>
        <v>78.4377421359763</v>
      </c>
      <c r="AL39" s="22">
        <f t="shared" si="25"/>
        <v>62.75019370878104</v>
      </c>
      <c r="AM39" s="22">
        <f t="shared" si="25"/>
        <v>50.20015496702484</v>
      </c>
      <c r="AN39" s="22">
        <f t="shared" si="25"/>
        <v>40.160123973619875</v>
      </c>
      <c r="AO39" s="22">
        <f t="shared" si="25"/>
        <v>32.1280991788959</v>
      </c>
      <c r="AP39" s="22">
        <f t="shared" si="25"/>
        <v>25.70247934311672</v>
      </c>
      <c r="AQ39" s="22">
        <f t="shared" si="25"/>
        <v>20.561983474493378</v>
      </c>
      <c r="AR39" s="22">
        <f t="shared" si="25"/>
        <v>16.449586779594704</v>
      </c>
      <c r="AS39" s="22">
        <f t="shared" si="25"/>
        <v>13.159669423675764</v>
      </c>
      <c r="AT39" s="22">
        <f t="shared" si="25"/>
        <v>10.527735538940611</v>
      </c>
      <c r="AU39" s="22">
        <f t="shared" si="25"/>
        <v>8.42218843115249</v>
      </c>
      <c r="AV39" s="22">
        <f t="shared" si="25"/>
        <v>6.737750744921993</v>
      </c>
      <c r="AW39" s="22">
        <f t="shared" si="25"/>
        <v>5.3902005959375945</v>
      </c>
      <c r="AX39" s="22">
        <f>AW39*($C$7)</f>
        <v>4.851180536343835</v>
      </c>
      <c r="AY39" s="22"/>
      <c r="AZ39" s="22"/>
      <c r="BA39" s="22"/>
      <c r="BB39" s="22"/>
      <c r="BC39" s="22"/>
      <c r="BD39" s="22"/>
      <c r="BE39" s="22"/>
    </row>
    <row r="40" spans="1:58" ht="12.75">
      <c r="A40" s="20"/>
      <c r="B40" s="20"/>
      <c r="C40" s="20"/>
      <c r="D40" s="20"/>
      <c r="E40" s="20"/>
      <c r="F40" s="20"/>
      <c r="U40" s="8"/>
      <c r="V40" s="32">
        <v>7</v>
      </c>
      <c r="W40" s="8"/>
      <c r="X40" s="8"/>
      <c r="Y40" s="8"/>
      <c r="Z40" s="8"/>
      <c r="AA40" s="13"/>
      <c r="AD40" s="23"/>
      <c r="AE40" s="23">
        <f>SUM(AE$14:AE35)</f>
        <v>373.5395366624836</v>
      </c>
      <c r="AF40" s="23"/>
      <c r="AG40" s="22"/>
      <c r="AH40" s="23">
        <f>(AG42/2)*$I$5</f>
        <v>362.1152941749334</v>
      </c>
      <c r="AI40" s="22">
        <f>AH40*($C$4)</f>
        <v>195.54225885446405</v>
      </c>
      <c r="AJ40" s="22">
        <f>AI40*($C$5)</f>
        <v>131.01331343249092</v>
      </c>
      <c r="AK40" s="22">
        <f aca="true" t="shared" si="26" ref="AK40:AX40">AJ40*($C$6)</f>
        <v>104.81065074599275</v>
      </c>
      <c r="AL40" s="22">
        <f t="shared" si="26"/>
        <v>83.8485205967942</v>
      </c>
      <c r="AM40" s="22">
        <f t="shared" si="26"/>
        <v>67.07881647743537</v>
      </c>
      <c r="AN40" s="22">
        <f t="shared" si="26"/>
        <v>53.6630531819483</v>
      </c>
      <c r="AO40" s="22">
        <f t="shared" si="26"/>
        <v>42.93044254555864</v>
      </c>
      <c r="AP40" s="22">
        <f t="shared" si="26"/>
        <v>34.344354036446916</v>
      </c>
      <c r="AQ40" s="22">
        <f t="shared" si="26"/>
        <v>27.475483229157533</v>
      </c>
      <c r="AR40" s="22">
        <f t="shared" si="26"/>
        <v>21.980386583326027</v>
      </c>
      <c r="AS40" s="22">
        <f t="shared" si="26"/>
        <v>17.58430926666082</v>
      </c>
      <c r="AT40" s="22">
        <f t="shared" si="26"/>
        <v>14.067447413328658</v>
      </c>
      <c r="AU40" s="22">
        <f t="shared" si="26"/>
        <v>11.253957930662928</v>
      </c>
      <c r="AV40" s="22">
        <f t="shared" si="26"/>
        <v>9.003166344530342</v>
      </c>
      <c r="AW40" s="22">
        <f t="shared" si="26"/>
        <v>7.202533075624274</v>
      </c>
      <c r="AX40" s="22">
        <f t="shared" si="26"/>
        <v>5.76202646049942</v>
      </c>
      <c r="AY40" s="22">
        <f>AX40*($C$7)</f>
        <v>5.185823814449478</v>
      </c>
      <c r="AZ40" s="22"/>
      <c r="BA40" s="22"/>
      <c r="BB40" s="22"/>
      <c r="BC40" s="22"/>
      <c r="BD40" s="22"/>
      <c r="BE40" s="22"/>
      <c r="BF40" s="22"/>
    </row>
    <row r="41" spans="1:59" ht="12.75">
      <c r="A41" s="20"/>
      <c r="B41" s="20"/>
      <c r="C41" s="20"/>
      <c r="D41" s="20"/>
      <c r="E41" s="20"/>
      <c r="F41" s="20"/>
      <c r="V41" s="32">
        <v>8</v>
      </c>
      <c r="AA41" s="13"/>
      <c r="AE41" s="23"/>
      <c r="AF41" s="23">
        <f>SUM(AF$14:AF36)</f>
        <v>398.52688221462273</v>
      </c>
      <c r="AG41" s="23"/>
      <c r="AH41" s="22"/>
      <c r="AI41" s="23">
        <f>(AH43/2)*$I$5</f>
        <v>385.9100890625763</v>
      </c>
      <c r="AJ41" s="22">
        <f>AI41*($C$4)</f>
        <v>208.3914480937912</v>
      </c>
      <c r="AK41" s="22">
        <f>AJ41*($C$5)</f>
        <v>139.62227022284011</v>
      </c>
      <c r="AL41" s="22">
        <f aca="true" t="shared" si="27" ref="AL41:AY41">AK41*($C$6)</f>
        <v>111.69781617827209</v>
      </c>
      <c r="AM41" s="22">
        <f t="shared" si="27"/>
        <v>89.35825294261768</v>
      </c>
      <c r="AN41" s="22">
        <f t="shared" si="27"/>
        <v>71.48660235409415</v>
      </c>
      <c r="AO41" s="22">
        <f t="shared" si="27"/>
        <v>57.18928188327532</v>
      </c>
      <c r="AP41" s="22">
        <f t="shared" si="27"/>
        <v>45.75142550662026</v>
      </c>
      <c r="AQ41" s="22">
        <f t="shared" si="27"/>
        <v>36.601140405296206</v>
      </c>
      <c r="AR41" s="22">
        <f t="shared" si="27"/>
        <v>29.280912324236965</v>
      </c>
      <c r="AS41" s="22">
        <f t="shared" si="27"/>
        <v>23.424729859389572</v>
      </c>
      <c r="AT41" s="22">
        <f t="shared" si="27"/>
        <v>18.73978388751166</v>
      </c>
      <c r="AU41" s="22">
        <f t="shared" si="27"/>
        <v>14.991827110009329</v>
      </c>
      <c r="AV41" s="22">
        <f t="shared" si="27"/>
        <v>11.993461688007464</v>
      </c>
      <c r="AW41" s="22">
        <f t="shared" si="27"/>
        <v>9.594769350405972</v>
      </c>
      <c r="AX41" s="22">
        <f t="shared" si="27"/>
        <v>7.675815480324778</v>
      </c>
      <c r="AY41" s="22">
        <f t="shared" si="27"/>
        <v>6.140652384259823</v>
      </c>
      <c r="AZ41" s="22">
        <f>AY41*($C$7)</f>
        <v>5.526587145833841</v>
      </c>
      <c r="BA41" s="22"/>
      <c r="BB41" s="22"/>
      <c r="BC41" s="22"/>
      <c r="BD41" s="22"/>
      <c r="BE41" s="22"/>
      <c r="BF41" s="22"/>
      <c r="BG41" s="22"/>
    </row>
    <row r="42" spans="1:60" ht="12.75">
      <c r="A42" s="20"/>
      <c r="B42" s="20"/>
      <c r="C42" s="20"/>
      <c r="D42" s="20"/>
      <c r="E42" s="20"/>
      <c r="F42" s="20"/>
      <c r="V42" s="32">
        <v>9</v>
      </c>
      <c r="AA42" s="13"/>
      <c r="AF42" s="23"/>
      <c r="AG42" s="23">
        <f>SUM(AG$14:AG37)</f>
        <v>426.0179931469805</v>
      </c>
      <c r="AH42" s="23"/>
      <c r="AI42" s="22"/>
      <c r="AJ42" s="23">
        <f>(AI44/2)*$I$5</f>
        <v>411.4776295936925</v>
      </c>
      <c r="AK42" s="22">
        <f>AJ42*($C$4)</f>
        <v>222.19791998059395</v>
      </c>
      <c r="AL42" s="22">
        <f>AK42*($C$5)</f>
        <v>148.87260638699794</v>
      </c>
      <c r="AM42" s="22">
        <f aca="true" t="shared" si="28" ref="AM42:AZ42">AL42*($C$6)</f>
        <v>119.09808510959836</v>
      </c>
      <c r="AN42" s="22">
        <f t="shared" si="28"/>
        <v>95.27846808767869</v>
      </c>
      <c r="AO42" s="22">
        <f t="shared" si="28"/>
        <v>76.22277447014295</v>
      </c>
      <c r="AP42" s="22">
        <f t="shared" si="28"/>
        <v>60.97821957611436</v>
      </c>
      <c r="AQ42" s="22">
        <f t="shared" si="28"/>
        <v>48.782575660891496</v>
      </c>
      <c r="AR42" s="22">
        <f t="shared" si="28"/>
        <v>39.0260605287132</v>
      </c>
      <c r="AS42" s="22">
        <f t="shared" si="28"/>
        <v>31.220848422970562</v>
      </c>
      <c r="AT42" s="22">
        <f t="shared" si="28"/>
        <v>24.97667873837645</v>
      </c>
      <c r="AU42" s="22">
        <f t="shared" si="28"/>
        <v>19.98134299070116</v>
      </c>
      <c r="AV42" s="22">
        <f t="shared" si="28"/>
        <v>15.98507439256093</v>
      </c>
      <c r="AW42" s="22">
        <f t="shared" si="28"/>
        <v>12.788059514048745</v>
      </c>
      <c r="AX42" s="22">
        <f t="shared" si="28"/>
        <v>10.230447611238997</v>
      </c>
      <c r="AY42" s="22">
        <f t="shared" si="28"/>
        <v>8.184358088991198</v>
      </c>
      <c r="AZ42" s="22">
        <f t="shared" si="28"/>
        <v>6.547486471192959</v>
      </c>
      <c r="BA42" s="22">
        <f>AZ42*($C$7)</f>
        <v>5.892737824073663</v>
      </c>
      <c r="BB42" s="22"/>
      <c r="BC42" s="22"/>
      <c r="BD42" s="22"/>
      <c r="BE42" s="22"/>
      <c r="BF42" s="22"/>
      <c r="BG42" s="22"/>
      <c r="BH42" s="22"/>
    </row>
    <row r="43" spans="1:61" ht="12.75">
      <c r="A43" s="20"/>
      <c r="B43" s="20"/>
      <c r="C43" s="20"/>
      <c r="D43" s="20"/>
      <c r="E43" s="20"/>
      <c r="F43" s="20"/>
      <c r="V43" s="32">
        <v>10</v>
      </c>
      <c r="AA43" s="13"/>
      <c r="AG43" s="23"/>
      <c r="AH43" s="23">
        <f>SUM(AH$14:AH38)</f>
        <v>454.01186948538384</v>
      </c>
      <c r="AI43" s="23"/>
      <c r="AJ43" s="22"/>
      <c r="AK43" s="23">
        <f>(AJ45/2)*$I$5</f>
        <v>439.11785216185916</v>
      </c>
      <c r="AL43" s="22">
        <f>AK43*($C$4)</f>
        <v>237.12364016740398</v>
      </c>
      <c r="AM43" s="22">
        <f>AL43*($C$5)</f>
        <v>158.8728389121607</v>
      </c>
      <c r="AN43" s="22">
        <f aca="true" t="shared" si="29" ref="AN43:BA43">AM43*($C$6)</f>
        <v>127.09827112972856</v>
      </c>
      <c r="AO43" s="22">
        <f t="shared" si="29"/>
        <v>101.67861690378285</v>
      </c>
      <c r="AP43" s="22">
        <f t="shared" si="29"/>
        <v>81.34289352302629</v>
      </c>
      <c r="AQ43" s="22">
        <f t="shared" si="29"/>
        <v>65.07431481842103</v>
      </c>
      <c r="AR43" s="22">
        <f t="shared" si="29"/>
        <v>52.05945185473683</v>
      </c>
      <c r="AS43" s="22">
        <f t="shared" si="29"/>
        <v>41.64756148378947</v>
      </c>
      <c r="AT43" s="22">
        <f t="shared" si="29"/>
        <v>33.318049187031576</v>
      </c>
      <c r="AU43" s="22">
        <f t="shared" si="29"/>
        <v>26.654439349625264</v>
      </c>
      <c r="AV43" s="22">
        <f t="shared" si="29"/>
        <v>21.323551479700214</v>
      </c>
      <c r="AW43" s="22">
        <f t="shared" si="29"/>
        <v>17.058841183760173</v>
      </c>
      <c r="AX43" s="22">
        <f t="shared" si="29"/>
        <v>13.647072947008139</v>
      </c>
      <c r="AY43" s="22">
        <f t="shared" si="29"/>
        <v>10.917658357606513</v>
      </c>
      <c r="AZ43" s="22">
        <f t="shared" si="29"/>
        <v>8.73412668608521</v>
      </c>
      <c r="BA43" s="22">
        <f t="shared" si="29"/>
        <v>6.987301348868169</v>
      </c>
      <c r="BB43" s="22">
        <f>BA43*($C$7)</f>
        <v>6.288571213981352</v>
      </c>
      <c r="BC43" s="22"/>
      <c r="BD43" s="22"/>
      <c r="BE43" s="22"/>
      <c r="BF43" s="22"/>
      <c r="BG43" s="22"/>
      <c r="BH43" s="22"/>
      <c r="BI43" s="22"/>
    </row>
    <row r="44" spans="1:62" ht="12.75">
      <c r="A44" s="20"/>
      <c r="B44" s="20"/>
      <c r="C44" s="20"/>
      <c r="D44" s="20"/>
      <c r="E44" s="20"/>
      <c r="F44" s="20"/>
      <c r="V44" s="32">
        <v>11</v>
      </c>
      <c r="AA44" s="13"/>
      <c r="AH44" s="23"/>
      <c r="AI44" s="23">
        <f>SUM(AI$14:AI39)</f>
        <v>484.0913289337559</v>
      </c>
      <c r="AJ44" s="23"/>
      <c r="AK44" s="22"/>
      <c r="AL44" s="23">
        <f>(AK46/2)*$I$5</f>
        <v>468.5476434881894</v>
      </c>
      <c r="AM44" s="22">
        <f>AL44*($C$4)</f>
        <v>253.0157274836223</v>
      </c>
      <c r="AN44" s="22">
        <f>AM44*($C$5)</f>
        <v>169.52053741402696</v>
      </c>
      <c r="AO44" s="22">
        <f aca="true" t="shared" si="30" ref="AO44:BB44">AN44*($C$6)</f>
        <v>135.61642993122157</v>
      </c>
      <c r="AP44" s="22">
        <f t="shared" si="30"/>
        <v>108.49314394497726</v>
      </c>
      <c r="AQ44" s="22">
        <f t="shared" si="30"/>
        <v>86.79451515598181</v>
      </c>
      <c r="AR44" s="22">
        <f t="shared" si="30"/>
        <v>69.43561212478545</v>
      </c>
      <c r="AS44" s="22">
        <f t="shared" si="30"/>
        <v>55.548489699828366</v>
      </c>
      <c r="AT44" s="22">
        <f t="shared" si="30"/>
        <v>44.438791759862696</v>
      </c>
      <c r="AU44" s="22">
        <f t="shared" si="30"/>
        <v>35.55103340789016</v>
      </c>
      <c r="AV44" s="22">
        <f t="shared" si="30"/>
        <v>28.440826726312128</v>
      </c>
      <c r="AW44" s="22">
        <f t="shared" si="30"/>
        <v>22.752661381049705</v>
      </c>
      <c r="AX44" s="22">
        <f t="shared" si="30"/>
        <v>18.202129104839766</v>
      </c>
      <c r="AY44" s="22">
        <f t="shared" si="30"/>
        <v>14.561703283871815</v>
      </c>
      <c r="AZ44" s="22">
        <f t="shared" si="30"/>
        <v>11.649362627097453</v>
      </c>
      <c r="BA44" s="22">
        <f t="shared" si="30"/>
        <v>9.319490101677962</v>
      </c>
      <c r="BB44" s="22">
        <f t="shared" si="30"/>
        <v>7.45559208134237</v>
      </c>
      <c r="BC44" s="22">
        <f>BB44*($C$7)</f>
        <v>6.710032873208133</v>
      </c>
      <c r="BD44" s="22"/>
      <c r="BE44" s="22"/>
      <c r="BF44" s="22"/>
      <c r="BG44" s="22"/>
      <c r="BH44" s="22"/>
      <c r="BI44" s="22"/>
      <c r="BJ44" s="22"/>
    </row>
    <row r="45" spans="1:63" ht="12.75">
      <c r="A45" s="20"/>
      <c r="B45" s="20"/>
      <c r="C45" s="20"/>
      <c r="D45" s="20"/>
      <c r="E45" s="20"/>
      <c r="F45" s="20"/>
      <c r="V45" s="32">
        <v>12</v>
      </c>
      <c r="AA45" s="13"/>
      <c r="AI45" s="23"/>
      <c r="AJ45" s="23">
        <f>SUM(AJ$14:AJ40)</f>
        <v>516.6092378374814</v>
      </c>
      <c r="AK45" s="23"/>
      <c r="AL45" s="22"/>
      <c r="AM45" s="23">
        <f>(AL47/2)*$I$5</f>
        <v>499.9542622887878</v>
      </c>
      <c r="AN45" s="22">
        <f>AM45*($C$4)</f>
        <v>269.9753016359454</v>
      </c>
      <c r="AO45" s="22">
        <f>AN45*($C$5)</f>
        <v>180.88345209608343</v>
      </c>
      <c r="AP45" s="22">
        <f aca="true" t="shared" si="31" ref="AP45:BC45">AO45*($C$6)</f>
        <v>144.70676167686676</v>
      </c>
      <c r="AQ45" s="22">
        <f t="shared" si="31"/>
        <v>115.76540934149341</v>
      </c>
      <c r="AR45" s="22">
        <f t="shared" si="31"/>
        <v>92.61232747319474</v>
      </c>
      <c r="AS45" s="22">
        <f t="shared" si="31"/>
        <v>74.08986197855579</v>
      </c>
      <c r="AT45" s="22">
        <f t="shared" si="31"/>
        <v>59.271889582844636</v>
      </c>
      <c r="AU45" s="22">
        <f t="shared" si="31"/>
        <v>47.417511666275715</v>
      </c>
      <c r="AV45" s="22">
        <f t="shared" si="31"/>
        <v>37.934009333020576</v>
      </c>
      <c r="AW45" s="22">
        <f t="shared" si="31"/>
        <v>30.347207466416464</v>
      </c>
      <c r="AX45" s="22">
        <f t="shared" si="31"/>
        <v>24.27776597313317</v>
      </c>
      <c r="AY45" s="22">
        <f t="shared" si="31"/>
        <v>19.422212778506537</v>
      </c>
      <c r="AZ45" s="22">
        <f t="shared" si="31"/>
        <v>15.53777022280523</v>
      </c>
      <c r="BA45" s="22">
        <f t="shared" si="31"/>
        <v>12.430216178244185</v>
      </c>
      <c r="BB45" s="22">
        <f t="shared" si="31"/>
        <v>9.94417294259535</v>
      </c>
      <c r="BC45" s="22">
        <f t="shared" si="31"/>
        <v>7.95533835407628</v>
      </c>
      <c r="BD45" s="22">
        <f>BC45*($C$7)</f>
        <v>7.159804518668651</v>
      </c>
      <c r="BE45" s="22"/>
      <c r="BF45" s="22"/>
      <c r="BG45" s="22"/>
      <c r="BH45" s="22"/>
      <c r="BI45" s="22"/>
      <c r="BJ45" s="22"/>
      <c r="BK45" s="22"/>
    </row>
    <row r="46" spans="1:64" ht="12.75">
      <c r="A46" s="20"/>
      <c r="B46" s="20"/>
      <c r="C46" s="20"/>
      <c r="D46" s="20"/>
      <c r="E46" s="20"/>
      <c r="F46" s="20"/>
      <c r="V46" s="32">
        <v>13</v>
      </c>
      <c r="AA46" s="13"/>
      <c r="AI46" s="22"/>
      <c r="AJ46" s="23"/>
      <c r="AK46" s="23">
        <f>SUM(AK$14:AK41)</f>
        <v>551.2325217508111</v>
      </c>
      <c r="AL46" s="23"/>
      <c r="AM46" s="22"/>
      <c r="AN46" s="23">
        <f>(AM48/2)*$I$5</f>
        <v>533.5797549756547</v>
      </c>
      <c r="AO46" s="22">
        <f>AN46*($C$4)</f>
        <v>288.13306768685356</v>
      </c>
      <c r="AP46" s="22">
        <f>AO46*($C$5)</f>
        <v>193.0491553501919</v>
      </c>
      <c r="AQ46" s="22">
        <f aca="true" t="shared" si="32" ref="AQ46:BD46">AP46*($C$6)</f>
        <v>154.43932428015353</v>
      </c>
      <c r="AR46" s="22">
        <f t="shared" si="32"/>
        <v>123.55145942412283</v>
      </c>
      <c r="AS46" s="22">
        <f t="shared" si="32"/>
        <v>98.84116753929827</v>
      </c>
      <c r="AT46" s="22">
        <f t="shared" si="32"/>
        <v>79.07293403143862</v>
      </c>
      <c r="AU46" s="22">
        <f t="shared" si="32"/>
        <v>63.2583472251509</v>
      </c>
      <c r="AV46" s="22">
        <f t="shared" si="32"/>
        <v>50.60667778012072</v>
      </c>
      <c r="AW46" s="22">
        <f t="shared" si="32"/>
        <v>40.48534222409658</v>
      </c>
      <c r="AX46" s="22">
        <f t="shared" si="32"/>
        <v>32.38827377927726</v>
      </c>
      <c r="AY46" s="22">
        <f t="shared" si="32"/>
        <v>25.910619023421813</v>
      </c>
      <c r="AZ46" s="22">
        <f t="shared" si="32"/>
        <v>20.72849521873745</v>
      </c>
      <c r="BA46" s="22">
        <f t="shared" si="32"/>
        <v>16.582796174989962</v>
      </c>
      <c r="BB46" s="22">
        <f t="shared" si="32"/>
        <v>13.26623693999197</v>
      </c>
      <c r="BC46" s="22">
        <f t="shared" si="32"/>
        <v>10.612989551993577</v>
      </c>
      <c r="BD46" s="22">
        <f t="shared" si="32"/>
        <v>8.490391641594861</v>
      </c>
      <c r="BE46" s="22">
        <f>BD46*($C$7)</f>
        <v>7.641352477435375</v>
      </c>
      <c r="BF46" s="22"/>
      <c r="BG46" s="22"/>
      <c r="BH46" s="22"/>
      <c r="BI46" s="22"/>
      <c r="BJ46" s="22"/>
      <c r="BK46" s="22"/>
      <c r="BL46" s="22"/>
    </row>
    <row r="47" spans="1:65" ht="12.75">
      <c r="A47" s="20"/>
      <c r="B47" s="20"/>
      <c r="C47" s="20"/>
      <c r="D47" s="20"/>
      <c r="E47" s="20"/>
      <c r="F47" s="20"/>
      <c r="V47" s="32">
        <v>14</v>
      </c>
      <c r="AA47" s="13"/>
      <c r="AI47" s="22"/>
      <c r="AJ47" s="22"/>
      <c r="AK47" s="23"/>
      <c r="AL47" s="23">
        <f>SUM(AL$14:AL42)</f>
        <v>588.1814850456327</v>
      </c>
      <c r="AM47" s="23"/>
      <c r="AN47" s="22"/>
      <c r="AO47" s="23">
        <f>(AN49/2)*$I$5</f>
        <v>569.5306928517348</v>
      </c>
      <c r="AP47" s="22">
        <f>AO47*($C$4)</f>
        <v>307.5465741399368</v>
      </c>
      <c r="AQ47" s="22">
        <f>AP47*($C$5)</f>
        <v>206.05620467375766</v>
      </c>
      <c r="AR47" s="22">
        <f aca="true" t="shared" si="33" ref="AR47:BE47">AQ47*($C$6)</f>
        <v>164.84496373900615</v>
      </c>
      <c r="AS47" s="22">
        <f t="shared" si="33"/>
        <v>131.87597099120492</v>
      </c>
      <c r="AT47" s="22">
        <f t="shared" si="33"/>
        <v>105.50077679296395</v>
      </c>
      <c r="AU47" s="22">
        <f t="shared" si="33"/>
        <v>84.40062143437116</v>
      </c>
      <c r="AV47" s="22">
        <f t="shared" si="33"/>
        <v>67.52049714749693</v>
      </c>
      <c r="AW47" s="22">
        <f t="shared" si="33"/>
        <v>54.01639771799754</v>
      </c>
      <c r="AX47" s="22">
        <f t="shared" si="33"/>
        <v>43.21311817439803</v>
      </c>
      <c r="AY47" s="22">
        <f t="shared" si="33"/>
        <v>34.57049453951843</v>
      </c>
      <c r="AZ47" s="22">
        <f t="shared" si="33"/>
        <v>27.656395631614743</v>
      </c>
      <c r="BA47" s="22">
        <f t="shared" si="33"/>
        <v>22.125116505291796</v>
      </c>
      <c r="BB47" s="22">
        <f t="shared" si="33"/>
        <v>17.700093204233436</v>
      </c>
      <c r="BC47" s="22">
        <f t="shared" si="33"/>
        <v>14.16007456338675</v>
      </c>
      <c r="BD47" s="22">
        <f t="shared" si="33"/>
        <v>11.3280596507094</v>
      </c>
      <c r="BE47" s="22">
        <f t="shared" si="33"/>
        <v>9.062447720567521</v>
      </c>
      <c r="BF47" s="22">
        <f>BE47*($C$7)</f>
        <v>8.156202948510769</v>
      </c>
      <c r="BG47" s="22"/>
      <c r="BH47" s="22"/>
      <c r="BI47" s="22"/>
      <c r="BJ47" s="22"/>
      <c r="BK47" s="22"/>
      <c r="BL47" s="22"/>
      <c r="BM47" s="22"/>
    </row>
    <row r="48" spans="1:66" ht="12.75">
      <c r="A48" s="20"/>
      <c r="B48" s="20"/>
      <c r="C48" s="20"/>
      <c r="D48" s="20"/>
      <c r="E48" s="20"/>
      <c r="F48" s="20"/>
      <c r="V48" s="32">
        <v>15</v>
      </c>
      <c r="AA48" s="13"/>
      <c r="AI48" s="22"/>
      <c r="AJ48" s="22"/>
      <c r="AK48" s="22"/>
      <c r="AL48" s="23"/>
      <c r="AM48" s="23">
        <f>SUM(AM$14:AM43)</f>
        <v>627.7408882066527</v>
      </c>
      <c r="AN48" s="23"/>
      <c r="AO48" s="22"/>
      <c r="AP48" s="23">
        <f>(AO50/2)*$I$5</f>
        <v>607.9499206323466</v>
      </c>
      <c r="AQ48" s="22">
        <f>AP48*($C$4)</f>
        <v>328.2929571414672</v>
      </c>
      <c r="AR48" s="22">
        <f>AQ48*($C$5)</f>
        <v>219.95628128478302</v>
      </c>
      <c r="AS48" s="22">
        <f aca="true" t="shared" si="34" ref="AS48:BF48">AR48*($C$6)</f>
        <v>175.9650250278264</v>
      </c>
      <c r="AT48" s="22">
        <f t="shared" si="34"/>
        <v>140.77202002226113</v>
      </c>
      <c r="AU48" s="22">
        <f t="shared" si="34"/>
        <v>112.61761601780891</v>
      </c>
      <c r="AV48" s="22">
        <f t="shared" si="34"/>
        <v>90.09409281424713</v>
      </c>
      <c r="AW48" s="22">
        <f t="shared" si="34"/>
        <v>72.07527425139772</v>
      </c>
      <c r="AX48" s="22">
        <f t="shared" si="34"/>
        <v>57.66021940111818</v>
      </c>
      <c r="AY48" s="22">
        <f t="shared" si="34"/>
        <v>46.128175520894544</v>
      </c>
      <c r="AZ48" s="22">
        <f t="shared" si="34"/>
        <v>36.90254041671564</v>
      </c>
      <c r="BA48" s="22">
        <f t="shared" si="34"/>
        <v>29.52203233337251</v>
      </c>
      <c r="BB48" s="22">
        <f t="shared" si="34"/>
        <v>23.61762586669801</v>
      </c>
      <c r="BC48" s="22">
        <f t="shared" si="34"/>
        <v>18.894100693358407</v>
      </c>
      <c r="BD48" s="22">
        <f t="shared" si="34"/>
        <v>15.115280554686727</v>
      </c>
      <c r="BE48" s="22">
        <f t="shared" si="34"/>
        <v>12.092224443749382</v>
      </c>
      <c r="BF48" s="22">
        <f t="shared" si="34"/>
        <v>9.673779554999506</v>
      </c>
      <c r="BG48" s="22">
        <f>BF48*($C$7)</f>
        <v>8.706401599499555</v>
      </c>
      <c r="BH48" s="22"/>
      <c r="BI48" s="22"/>
      <c r="BJ48" s="22"/>
      <c r="BK48" s="22"/>
      <c r="BL48" s="22"/>
      <c r="BM48" s="22"/>
      <c r="BN48" s="22"/>
    </row>
    <row r="49" spans="1:67" ht="12.75">
      <c r="A49" s="20"/>
      <c r="B49" s="20"/>
      <c r="C49" s="20"/>
      <c r="D49" s="20"/>
      <c r="E49" s="20"/>
      <c r="F49" s="20"/>
      <c r="T49" s="8"/>
      <c r="U49" s="8"/>
      <c r="V49" s="32">
        <v>16</v>
      </c>
      <c r="W49" s="8"/>
      <c r="X49" s="8"/>
      <c r="AA49" s="13"/>
      <c r="AI49" s="22"/>
      <c r="AJ49" s="22"/>
      <c r="AK49" s="22"/>
      <c r="AL49" s="22"/>
      <c r="AM49" s="23"/>
      <c r="AN49" s="23">
        <f>SUM(AN$14:AN44)</f>
        <v>670.036109237335</v>
      </c>
      <c r="AO49" s="23"/>
      <c r="AP49" s="22"/>
      <c r="AQ49" s="23">
        <f>(AP51/2)*$I$5</f>
        <v>649.0261506228284</v>
      </c>
      <c r="AR49" s="22">
        <f>AQ49*($C$4)</f>
        <v>350.47412133632736</v>
      </c>
      <c r="AS49" s="22">
        <f>AR49*($C$5)</f>
        <v>234.81766129533935</v>
      </c>
      <c r="AT49" s="22">
        <f aca="true" t="shared" si="35" ref="AT49:BG49">AS49*($C$6)</f>
        <v>187.8541290362715</v>
      </c>
      <c r="AU49" s="22">
        <f t="shared" si="35"/>
        <v>150.2833032290172</v>
      </c>
      <c r="AV49" s="22">
        <f t="shared" si="35"/>
        <v>120.22664258321377</v>
      </c>
      <c r="AW49" s="22">
        <f t="shared" si="35"/>
        <v>96.18131406657102</v>
      </c>
      <c r="AX49" s="22">
        <f t="shared" si="35"/>
        <v>76.94505125325682</v>
      </c>
      <c r="AY49" s="22">
        <f t="shared" si="35"/>
        <v>61.55604100260546</v>
      </c>
      <c r="AZ49" s="22">
        <f t="shared" si="35"/>
        <v>49.244832802084375</v>
      </c>
      <c r="BA49" s="22">
        <f t="shared" si="35"/>
        <v>39.395866241667505</v>
      </c>
      <c r="BB49" s="22">
        <f t="shared" si="35"/>
        <v>31.516692993334004</v>
      </c>
      <c r="BC49" s="22">
        <f t="shared" si="35"/>
        <v>25.213354394667206</v>
      </c>
      <c r="BD49" s="22">
        <f t="shared" si="35"/>
        <v>20.170683515733767</v>
      </c>
      <c r="BE49" s="22">
        <f t="shared" si="35"/>
        <v>16.136546812587014</v>
      </c>
      <c r="BF49" s="22">
        <f t="shared" si="35"/>
        <v>12.909237450069611</v>
      </c>
      <c r="BG49" s="22">
        <f t="shared" si="35"/>
        <v>10.32738996005569</v>
      </c>
      <c r="BH49" s="22">
        <f>BG49*($C$7)</f>
        <v>9.294650964050122</v>
      </c>
      <c r="BI49" s="22"/>
      <c r="BJ49" s="22"/>
      <c r="BK49" s="22"/>
      <c r="BL49" s="22"/>
      <c r="BM49" s="22"/>
      <c r="BN49" s="22"/>
      <c r="BO49" s="22"/>
    </row>
    <row r="50" spans="1:68" ht="12.75">
      <c r="A50" s="20"/>
      <c r="B50" s="20"/>
      <c r="C50" s="20"/>
      <c r="D50" s="20"/>
      <c r="E50" s="20"/>
      <c r="F50" s="20"/>
      <c r="T50" s="8"/>
      <c r="U50" s="8"/>
      <c r="V50" s="32">
        <v>17</v>
      </c>
      <c r="W50" s="8"/>
      <c r="X50" s="8"/>
      <c r="AA50" s="13"/>
      <c r="AI50" s="22"/>
      <c r="AJ50" s="22"/>
      <c r="AK50" s="22"/>
      <c r="AL50" s="22"/>
      <c r="AM50" s="22"/>
      <c r="AN50" s="23"/>
      <c r="AO50" s="23">
        <f>SUM(AO$14:AO45)</f>
        <v>715.2352007439372</v>
      </c>
      <c r="AP50" s="23"/>
      <c r="AR50" s="23">
        <f>(AQ52/2)*$I$5</f>
        <v>692.9431265402447</v>
      </c>
      <c r="AS50" s="22">
        <f>AR50*($C$4)</f>
        <v>374.1892883317322</v>
      </c>
      <c r="AT50" s="22">
        <f>AS50*($C$5)</f>
        <v>250.7068231822606</v>
      </c>
      <c r="AU50" s="22">
        <f aca="true" t="shared" si="36" ref="AU50:BH50">AT50*($C$6)</f>
        <v>200.5654585458085</v>
      </c>
      <c r="AV50" s="22">
        <f t="shared" si="36"/>
        <v>160.4523668366468</v>
      </c>
      <c r="AW50" s="22">
        <f t="shared" si="36"/>
        <v>128.36189346931744</v>
      </c>
      <c r="AX50" s="22">
        <f t="shared" si="36"/>
        <v>102.68951477545396</v>
      </c>
      <c r="AY50" s="22">
        <f t="shared" si="36"/>
        <v>82.15161182036317</v>
      </c>
      <c r="AZ50" s="22">
        <f t="shared" si="36"/>
        <v>65.72128945629053</v>
      </c>
      <c r="BA50" s="22">
        <f t="shared" si="36"/>
        <v>52.57703156503243</v>
      </c>
      <c r="BB50" s="22">
        <f t="shared" si="36"/>
        <v>42.06162525202595</v>
      </c>
      <c r="BC50" s="22">
        <f t="shared" si="36"/>
        <v>33.64930020162076</v>
      </c>
      <c r="BD50" s="22">
        <f t="shared" si="36"/>
        <v>26.91944016129661</v>
      </c>
      <c r="BE50" s="22">
        <f t="shared" si="36"/>
        <v>21.53555212903729</v>
      </c>
      <c r="BF50" s="22">
        <f t="shared" si="36"/>
        <v>17.22844170322983</v>
      </c>
      <c r="BG50" s="22">
        <f t="shared" si="36"/>
        <v>13.782753362583865</v>
      </c>
      <c r="BH50" s="22">
        <f t="shared" si="36"/>
        <v>11.026202690067093</v>
      </c>
      <c r="BI50" s="22">
        <f>BH50*($C$7)</f>
        <v>9.923582421060384</v>
      </c>
      <c r="BJ50" s="22"/>
      <c r="BK50" s="22"/>
      <c r="BL50" s="22"/>
      <c r="BM50" s="22"/>
      <c r="BN50" s="22"/>
      <c r="BO50" s="22"/>
      <c r="BP50" s="22"/>
    </row>
    <row r="51" spans="1:69" ht="12.75">
      <c r="A51" s="20"/>
      <c r="B51" s="20"/>
      <c r="C51" s="20"/>
      <c r="D51" s="20"/>
      <c r="E51" s="20"/>
      <c r="F51" s="20"/>
      <c r="T51" s="8"/>
      <c r="U51" s="8"/>
      <c r="V51" s="32">
        <v>18</v>
      </c>
      <c r="W51" s="8"/>
      <c r="X51" s="8"/>
      <c r="AA51" s="13"/>
      <c r="AI51" s="22"/>
      <c r="AJ51" s="22"/>
      <c r="AK51" s="22"/>
      <c r="AL51" s="22"/>
      <c r="AM51" s="22"/>
      <c r="AN51" s="22"/>
      <c r="AO51" s="23"/>
      <c r="AP51" s="23">
        <f>SUM(AP$14:AP46)</f>
        <v>763.5601772033275</v>
      </c>
      <c r="AQ51" s="23"/>
      <c r="AS51" s="23">
        <f>(AR53/2)*$I$5</f>
        <v>740.0057537996458</v>
      </c>
      <c r="AT51" s="22">
        <f>AS51*($C$4)</f>
        <v>399.60310705180876</v>
      </c>
      <c r="AU51" s="22">
        <f>AT51*($C$5)</f>
        <v>267.73408172471187</v>
      </c>
      <c r="AV51" s="22">
        <f aca="true" t="shared" si="37" ref="AV51:BI51">AU51*($C$6)</f>
        <v>214.1872653797695</v>
      </c>
      <c r="AW51" s="22">
        <f t="shared" si="37"/>
        <v>171.3498123038156</v>
      </c>
      <c r="AX51" s="22">
        <f t="shared" si="37"/>
        <v>137.0798498430525</v>
      </c>
      <c r="AY51" s="22">
        <f t="shared" si="37"/>
        <v>109.663879874442</v>
      </c>
      <c r="AZ51" s="22">
        <f t="shared" si="37"/>
        <v>87.7311038995536</v>
      </c>
      <c r="BA51" s="22">
        <f t="shared" si="37"/>
        <v>70.18488311964289</v>
      </c>
      <c r="BB51" s="22">
        <f t="shared" si="37"/>
        <v>56.14790649571432</v>
      </c>
      <c r="BC51" s="22">
        <f t="shared" si="37"/>
        <v>44.91832519657146</v>
      </c>
      <c r="BD51" s="22">
        <f t="shared" si="37"/>
        <v>35.93466015725717</v>
      </c>
      <c r="BE51" s="22">
        <f t="shared" si="37"/>
        <v>28.747728125805736</v>
      </c>
      <c r="BF51" s="22">
        <f t="shared" si="37"/>
        <v>22.99818250064459</v>
      </c>
      <c r="BG51" s="22">
        <f t="shared" si="37"/>
        <v>18.398546000515672</v>
      </c>
      <c r="BH51" s="22">
        <f t="shared" si="37"/>
        <v>14.71883680041254</v>
      </c>
      <c r="BI51" s="22">
        <f t="shared" si="37"/>
        <v>11.775069440330032</v>
      </c>
      <c r="BJ51" s="22">
        <f>BI51*($C$7)</f>
        <v>10.59756249629703</v>
      </c>
      <c r="BK51" s="22"/>
      <c r="BL51" s="22"/>
      <c r="BM51" s="22"/>
      <c r="BN51" s="22"/>
      <c r="BO51" s="22"/>
      <c r="BP51" s="22"/>
      <c r="BQ51" s="22"/>
    </row>
    <row r="52" spans="1:70" ht="12.75">
      <c r="A52" s="20"/>
      <c r="B52" s="20"/>
      <c r="C52" s="20"/>
      <c r="D52" s="20"/>
      <c r="E52" s="20"/>
      <c r="F52" s="20"/>
      <c r="T52" s="8"/>
      <c r="U52" s="8"/>
      <c r="V52" s="32">
        <v>19</v>
      </c>
      <c r="W52" s="8"/>
      <c r="X52" s="8"/>
      <c r="AA52" s="13"/>
      <c r="AI52" s="22"/>
      <c r="AJ52" s="22"/>
      <c r="AK52" s="22"/>
      <c r="AL52" s="22"/>
      <c r="AM52" s="22"/>
      <c r="AN52" s="22"/>
      <c r="AO52" s="22"/>
      <c r="AP52" s="23"/>
      <c r="AQ52" s="23">
        <f>SUM(AQ$14:AQ47)</f>
        <v>815.2272076944056</v>
      </c>
      <c r="AR52" s="23"/>
      <c r="AT52" s="23">
        <f>(AS54/2)*$I$5</f>
        <v>789.467362492245</v>
      </c>
      <c r="AU52" s="22">
        <f>AT52*($C$4)</f>
        <v>426.31237574581235</v>
      </c>
      <c r="AV52" s="22">
        <f>AU52*($C$5)</f>
        <v>285.6292917496943</v>
      </c>
      <c r="AW52" s="22">
        <f aca="true" t="shared" si="38" ref="AW52:BJ52">AV52*($C$6)</f>
        <v>228.50343339975544</v>
      </c>
      <c r="AX52" s="22">
        <f t="shared" si="38"/>
        <v>182.80274671980436</v>
      </c>
      <c r="AY52" s="22">
        <f t="shared" si="38"/>
        <v>146.2421973758435</v>
      </c>
      <c r="AZ52" s="22">
        <f t="shared" si="38"/>
        <v>116.9937579006748</v>
      </c>
      <c r="BA52" s="22">
        <f t="shared" si="38"/>
        <v>93.59500632053984</v>
      </c>
      <c r="BB52" s="22">
        <f t="shared" si="38"/>
        <v>74.87600505643188</v>
      </c>
      <c r="BC52" s="22">
        <f t="shared" si="38"/>
        <v>59.900804045145506</v>
      </c>
      <c r="BD52" s="22">
        <f t="shared" si="38"/>
        <v>47.920643236116405</v>
      </c>
      <c r="BE52" s="22">
        <f t="shared" si="38"/>
        <v>38.336514588893124</v>
      </c>
      <c r="BF52" s="22">
        <f t="shared" si="38"/>
        <v>30.6692116711145</v>
      </c>
      <c r="BG52" s="22">
        <f t="shared" si="38"/>
        <v>24.535369336891602</v>
      </c>
      <c r="BH52" s="22">
        <f t="shared" si="38"/>
        <v>19.628295469513283</v>
      </c>
      <c r="BI52" s="22">
        <f t="shared" si="38"/>
        <v>15.702636375610627</v>
      </c>
      <c r="BJ52" s="22">
        <f t="shared" si="38"/>
        <v>12.562109100488502</v>
      </c>
      <c r="BK52" s="22">
        <f>BJ52*($C$7)</f>
        <v>11.305898190439652</v>
      </c>
      <c r="BL52" s="22"/>
      <c r="BM52" s="22"/>
      <c r="BN52" s="22"/>
      <c r="BO52" s="22"/>
      <c r="BP52" s="22"/>
      <c r="BQ52" s="22"/>
      <c r="BR52" s="22"/>
    </row>
    <row r="53" spans="1:71" ht="12.75">
      <c r="A53" s="20"/>
      <c r="B53" s="20"/>
      <c r="C53" s="20"/>
      <c r="D53" s="20"/>
      <c r="E53" s="20"/>
      <c r="F53" s="20"/>
      <c r="T53" s="8"/>
      <c r="U53" s="8"/>
      <c r="V53" s="32">
        <v>20</v>
      </c>
      <c r="W53" s="8"/>
      <c r="X53" s="8"/>
      <c r="AA53" s="13"/>
      <c r="AQ53" s="23"/>
      <c r="AR53" s="23">
        <f>SUM(AR$14:AR48)</f>
        <v>870.5950044701716</v>
      </c>
      <c r="AS53" s="23"/>
      <c r="AU53" s="23">
        <f>(AT55/2)*$I$5</f>
        <v>842.5424370502074</v>
      </c>
      <c r="AV53" s="22">
        <f>AU53*($C$4)</f>
        <v>454.972916007112</v>
      </c>
      <c r="AW53" s="22">
        <f>AV53*($C$5)</f>
        <v>304.8318537247651</v>
      </c>
      <c r="AX53" s="22">
        <f aca="true" t="shared" si="39" ref="AX53:BK53">AW53*($C$6)</f>
        <v>243.8654829798121</v>
      </c>
      <c r="AY53" s="22">
        <f t="shared" si="39"/>
        <v>195.09238638384969</v>
      </c>
      <c r="AZ53" s="22">
        <f t="shared" si="39"/>
        <v>156.07390910707977</v>
      </c>
      <c r="BA53" s="22">
        <f t="shared" si="39"/>
        <v>124.85912728566382</v>
      </c>
      <c r="BB53" s="22">
        <f t="shared" si="39"/>
        <v>99.88730182853106</v>
      </c>
      <c r="BC53" s="22">
        <f t="shared" si="39"/>
        <v>79.90984146282486</v>
      </c>
      <c r="BD53" s="22">
        <f t="shared" si="39"/>
        <v>63.927873170259886</v>
      </c>
      <c r="BE53" s="22">
        <f t="shared" si="39"/>
        <v>51.14229853620791</v>
      </c>
      <c r="BF53" s="22">
        <f t="shared" si="39"/>
        <v>40.913838828966334</v>
      </c>
      <c r="BG53" s="22">
        <f t="shared" si="39"/>
        <v>32.73107106317307</v>
      </c>
      <c r="BH53" s="22">
        <f t="shared" si="39"/>
        <v>26.184856850538456</v>
      </c>
      <c r="BI53" s="22">
        <f t="shared" si="39"/>
        <v>20.947885480430767</v>
      </c>
      <c r="BJ53" s="22">
        <f t="shared" si="39"/>
        <v>16.758308384344613</v>
      </c>
      <c r="BK53" s="22">
        <f t="shared" si="39"/>
        <v>13.40664670747569</v>
      </c>
      <c r="BL53" s="22">
        <f>BK53*($C$7)</f>
        <v>12.065982036728123</v>
      </c>
      <c r="BM53" s="22"/>
      <c r="BN53" s="22"/>
      <c r="BO53" s="22"/>
      <c r="BP53" s="22"/>
      <c r="BQ53" s="22"/>
      <c r="BR53" s="22"/>
      <c r="BS53" s="22"/>
    </row>
    <row r="54" spans="1:126" ht="12.75">
      <c r="A54" s="20"/>
      <c r="B54" s="20"/>
      <c r="C54" s="20"/>
      <c r="D54" s="20"/>
      <c r="E54" s="20"/>
      <c r="F54" s="20"/>
      <c r="T54" s="8"/>
      <c r="U54" s="8"/>
      <c r="V54" s="32">
        <v>21</v>
      </c>
      <c r="W54" s="8"/>
      <c r="X54" s="8"/>
      <c r="AA54" s="13"/>
      <c r="AR54" s="23"/>
      <c r="AS54" s="23">
        <f>SUM(AS$14:AS49)</f>
        <v>928.7851323438176</v>
      </c>
      <c r="AT54" s="23"/>
      <c r="AU54" s="22"/>
      <c r="AV54" s="23">
        <f>(AU56/2)*$I$5</f>
        <v>899.5107191594778</v>
      </c>
      <c r="AW54" s="22">
        <f>AV54*($C$4)</f>
        <v>485.73578834611806</v>
      </c>
      <c r="AX54" s="22">
        <f>AW54*($C$5)</f>
        <v>325.4429781918991</v>
      </c>
      <c r="AY54" s="22">
        <f aca="true" t="shared" si="40" ref="AY54:BL54">AX54*($C$6)</f>
        <v>260.3543825535193</v>
      </c>
      <c r="AZ54" s="22">
        <f t="shared" si="40"/>
        <v>208.28350604281547</v>
      </c>
      <c r="BA54" s="22">
        <f t="shared" si="40"/>
        <v>166.6268048342524</v>
      </c>
      <c r="BB54" s="22">
        <f t="shared" si="40"/>
        <v>133.30144386740193</v>
      </c>
      <c r="BC54" s="22">
        <f t="shared" si="40"/>
        <v>106.64115509392155</v>
      </c>
      <c r="BD54" s="22">
        <f t="shared" si="40"/>
        <v>85.31292407513725</v>
      </c>
      <c r="BE54" s="22">
        <f t="shared" si="40"/>
        <v>68.2503392601098</v>
      </c>
      <c r="BF54" s="22">
        <f t="shared" si="40"/>
        <v>54.60027140808784</v>
      </c>
      <c r="BG54" s="22">
        <f t="shared" si="40"/>
        <v>43.680217126470275</v>
      </c>
      <c r="BH54" s="22">
        <f t="shared" si="40"/>
        <v>34.94417370117622</v>
      </c>
      <c r="BI54" s="22">
        <f t="shared" si="40"/>
        <v>27.955338960940978</v>
      </c>
      <c r="BJ54" s="22">
        <f t="shared" si="40"/>
        <v>22.364271168752783</v>
      </c>
      <c r="BK54" s="22">
        <f t="shared" si="40"/>
        <v>17.891416935002226</v>
      </c>
      <c r="BL54" s="22">
        <f t="shared" si="40"/>
        <v>14.313133548001781</v>
      </c>
      <c r="BM54" s="22">
        <f>BL54*($C$7)</f>
        <v>12.881820193201603</v>
      </c>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row>
    <row r="55" spans="1:126" ht="12.75">
      <c r="A55" s="20"/>
      <c r="B55" s="20"/>
      <c r="C55" s="20"/>
      <c r="D55" s="20"/>
      <c r="E55" s="20"/>
      <c r="F55" s="20"/>
      <c r="T55" s="8"/>
      <c r="U55" s="8"/>
      <c r="V55" s="32">
        <v>22</v>
      </c>
      <c r="W55" s="8"/>
      <c r="X55" s="8"/>
      <c r="AA55" s="13"/>
      <c r="AR55" s="22"/>
      <c r="AS55" s="23"/>
      <c r="AT55" s="23">
        <f>SUM(AT$14:AT50)</f>
        <v>991.2263965296557</v>
      </c>
      <c r="AU55" s="23"/>
      <c r="AV55" s="22"/>
      <c r="AW55" s="23">
        <f>(AV57/2)*$I$5</f>
        <v>960.0719360765014</v>
      </c>
      <c r="AX55" s="22">
        <f>AW55*($C$4)</f>
        <v>518.4388454813108</v>
      </c>
      <c r="AY55" s="22">
        <f>AX55*($C$5)</f>
        <v>347.3540264724782</v>
      </c>
      <c r="AZ55" s="22">
        <f aca="true" t="shared" si="41" ref="AZ55:BM55">AY55*($C$6)</f>
        <v>277.8832211779826</v>
      </c>
      <c r="BA55" s="22">
        <f t="shared" si="41"/>
        <v>222.30657694238607</v>
      </c>
      <c r="BB55" s="22">
        <f t="shared" si="41"/>
        <v>177.84526155390887</v>
      </c>
      <c r="BC55" s="22">
        <f t="shared" si="41"/>
        <v>142.2762092431271</v>
      </c>
      <c r="BD55" s="22">
        <f t="shared" si="41"/>
        <v>113.8209673945017</v>
      </c>
      <c r="BE55" s="22">
        <f t="shared" si="41"/>
        <v>91.05677391560135</v>
      </c>
      <c r="BF55" s="22">
        <f t="shared" si="41"/>
        <v>72.84541913248108</v>
      </c>
      <c r="BG55" s="22">
        <f t="shared" si="41"/>
        <v>58.27633530598487</v>
      </c>
      <c r="BH55" s="22">
        <f t="shared" si="41"/>
        <v>46.6210682447879</v>
      </c>
      <c r="BI55" s="22">
        <f t="shared" si="41"/>
        <v>37.29685459583032</v>
      </c>
      <c r="BJ55" s="22">
        <f t="shared" si="41"/>
        <v>29.837483676664256</v>
      </c>
      <c r="BK55" s="22">
        <f t="shared" si="41"/>
        <v>23.869986941331405</v>
      </c>
      <c r="BL55" s="22">
        <f t="shared" si="41"/>
        <v>19.095989553065124</v>
      </c>
      <c r="BM55" s="22">
        <f t="shared" si="41"/>
        <v>15.2767916424521</v>
      </c>
      <c r="BN55" s="22">
        <f>BM55*($C$7)</f>
        <v>13.74911247820689</v>
      </c>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row>
    <row r="56" spans="1:126" ht="12.75">
      <c r="A56" s="20"/>
      <c r="B56" s="20"/>
      <c r="C56" s="20"/>
      <c r="D56" s="20"/>
      <c r="E56" s="20"/>
      <c r="F56" s="20"/>
      <c r="T56" s="8"/>
      <c r="U56" s="8"/>
      <c r="V56" s="32">
        <v>23</v>
      </c>
      <c r="W56" s="8"/>
      <c r="X56" s="8"/>
      <c r="AA56" s="13"/>
      <c r="AR56" s="22"/>
      <c r="AS56" s="22"/>
      <c r="AT56" s="23"/>
      <c r="AU56" s="23">
        <f>SUM(AU$14:AU51)</f>
        <v>1058.2479048935033</v>
      </c>
      <c r="AV56" s="23"/>
      <c r="AW56" s="22"/>
      <c r="AX56" s="23">
        <f>(AW58/2)*$I$5</f>
        <v>1024.6636174556281</v>
      </c>
      <c r="AY56" s="22">
        <f>AX56*($C$4)</f>
        <v>553.3183534260393</v>
      </c>
      <c r="AZ56" s="22">
        <f>AY56*($C$5)</f>
        <v>370.72329679544634</v>
      </c>
      <c r="BA56" s="22">
        <f aca="true" t="shared" si="42" ref="BA56:BN56">AZ56*($C$6)</f>
        <v>296.5786374363571</v>
      </c>
      <c r="BB56" s="22">
        <f t="shared" si="42"/>
        <v>237.2629099490857</v>
      </c>
      <c r="BC56" s="22">
        <f t="shared" si="42"/>
        <v>189.81032795926856</v>
      </c>
      <c r="BD56" s="22">
        <f t="shared" si="42"/>
        <v>151.84826236741486</v>
      </c>
      <c r="BE56" s="22">
        <f t="shared" si="42"/>
        <v>121.47860989393189</v>
      </c>
      <c r="BF56" s="22">
        <f t="shared" si="42"/>
        <v>97.18288791514551</v>
      </c>
      <c r="BG56" s="22">
        <f t="shared" si="42"/>
        <v>77.74631033211642</v>
      </c>
      <c r="BH56" s="22">
        <f t="shared" si="42"/>
        <v>62.19704826569314</v>
      </c>
      <c r="BI56" s="22">
        <f t="shared" si="42"/>
        <v>49.757638612554516</v>
      </c>
      <c r="BJ56" s="22">
        <f t="shared" si="42"/>
        <v>39.80611089004361</v>
      </c>
      <c r="BK56" s="22">
        <f t="shared" si="42"/>
        <v>31.84488871203489</v>
      </c>
      <c r="BL56" s="22">
        <f t="shared" si="42"/>
        <v>25.475910969627915</v>
      </c>
      <c r="BM56" s="22">
        <f t="shared" si="42"/>
        <v>20.380728775702334</v>
      </c>
      <c r="BN56" s="22">
        <f t="shared" si="42"/>
        <v>16.304583020561868</v>
      </c>
      <c r="BO56" s="22">
        <f>BN56*($C$7)</f>
        <v>14.67412471850568</v>
      </c>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row>
    <row r="57" spans="1:126" ht="12.75">
      <c r="A57" s="20"/>
      <c r="B57" s="20"/>
      <c r="C57" s="20"/>
      <c r="D57" s="20"/>
      <c r="E57" s="20"/>
      <c r="F57" s="20"/>
      <c r="T57" s="8"/>
      <c r="U57" s="8"/>
      <c r="V57" s="32">
        <v>24</v>
      </c>
      <c r="W57" s="8"/>
      <c r="X57" s="8"/>
      <c r="AA57" s="13"/>
      <c r="AR57" s="22"/>
      <c r="AS57" s="22"/>
      <c r="AT57" s="22"/>
      <c r="AU57" s="23"/>
      <c r="AV57" s="23">
        <f>SUM(AV$14:AV52)</f>
        <v>1129.4963953841193</v>
      </c>
      <c r="AW57" s="23"/>
      <c r="AX57" s="22"/>
      <c r="AY57" s="23">
        <f>(AX59/2)*$I$5</f>
        <v>1093.7236222467416</v>
      </c>
      <c r="AZ57" s="22">
        <f>AY57*($C$4)</f>
        <v>590.6107560132405</v>
      </c>
      <c r="BA57" s="22">
        <f>AZ57*($C$5)</f>
        <v>395.7092065288711</v>
      </c>
      <c r="BB57" s="22">
        <f aca="true" t="shared" si="43" ref="BB57:BO57">BA57*($C$6)</f>
        <v>316.5673652230969</v>
      </c>
      <c r="BC57" s="22">
        <f t="shared" si="43"/>
        <v>253.2538921784775</v>
      </c>
      <c r="BD57" s="22">
        <f t="shared" si="43"/>
        <v>202.60311374278203</v>
      </c>
      <c r="BE57" s="22">
        <f t="shared" si="43"/>
        <v>162.08249099422562</v>
      </c>
      <c r="BF57" s="22">
        <f t="shared" si="43"/>
        <v>129.6659927953805</v>
      </c>
      <c r="BG57" s="22">
        <f t="shared" si="43"/>
        <v>103.73279423630441</v>
      </c>
      <c r="BH57" s="22">
        <f t="shared" si="43"/>
        <v>82.98623538904354</v>
      </c>
      <c r="BI57" s="22">
        <f t="shared" si="43"/>
        <v>66.38898831123484</v>
      </c>
      <c r="BJ57" s="22">
        <f t="shared" si="43"/>
        <v>53.11119064898787</v>
      </c>
      <c r="BK57" s="22">
        <f t="shared" si="43"/>
        <v>42.4889525191903</v>
      </c>
      <c r="BL57" s="22">
        <f t="shared" si="43"/>
        <v>33.99116201535224</v>
      </c>
      <c r="BM57" s="22">
        <f t="shared" si="43"/>
        <v>27.19292961228179</v>
      </c>
      <c r="BN57" s="22">
        <f t="shared" si="43"/>
        <v>21.754343689825433</v>
      </c>
      <c r="BO57" s="22">
        <f t="shared" si="43"/>
        <v>17.403474951860346</v>
      </c>
      <c r="BP57" s="22">
        <f>BO57*($C$7)</f>
        <v>15.663127456674312</v>
      </c>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row>
    <row r="58" spans="1:126" ht="12.75">
      <c r="A58" s="20"/>
      <c r="B58" s="20"/>
      <c r="C58" s="20"/>
      <c r="D58" s="20"/>
      <c r="E58" s="20"/>
      <c r="F58" s="20"/>
      <c r="T58" s="8"/>
      <c r="U58" s="8"/>
      <c r="V58" s="32">
        <v>25</v>
      </c>
      <c r="W58" s="8"/>
      <c r="X58" s="8"/>
      <c r="AA58" s="13"/>
      <c r="AR58" s="22"/>
      <c r="AS58" s="22"/>
      <c r="AT58" s="22"/>
      <c r="AU58" s="22"/>
      <c r="AV58" s="23"/>
      <c r="AW58" s="23">
        <f>SUM(AW$14:AW53)</f>
        <v>1205.4866087713272</v>
      </c>
      <c r="AX58" s="23"/>
      <c r="AY58" s="22"/>
      <c r="AZ58" s="23">
        <f>(AY60/2)*$I$5</f>
        <v>1167.420789783428</v>
      </c>
      <c r="BA58" s="22">
        <f>AZ58*($C$4)</f>
        <v>630.4072264830512</v>
      </c>
      <c r="BB58" s="22">
        <f>BA58*($C$5)</f>
        <v>422.37284174364436</v>
      </c>
      <c r="BC58" s="22">
        <f aca="true" t="shared" si="44" ref="BC58:BP58">BB58*($C$6)</f>
        <v>337.8982733949155</v>
      </c>
      <c r="BD58" s="22">
        <f t="shared" si="44"/>
        <v>270.3186187159324</v>
      </c>
      <c r="BE58" s="22">
        <f t="shared" si="44"/>
        <v>216.25489497274594</v>
      </c>
      <c r="BF58" s="22">
        <f t="shared" si="44"/>
        <v>173.00391597819677</v>
      </c>
      <c r="BG58" s="22">
        <f t="shared" si="44"/>
        <v>138.40313278255744</v>
      </c>
      <c r="BH58" s="22">
        <f t="shared" si="44"/>
        <v>110.72250622604595</v>
      </c>
      <c r="BI58" s="22">
        <f t="shared" si="44"/>
        <v>88.57800498083677</v>
      </c>
      <c r="BJ58" s="22">
        <f t="shared" si="44"/>
        <v>70.86240398466941</v>
      </c>
      <c r="BK58" s="22">
        <f t="shared" si="44"/>
        <v>56.68992318773553</v>
      </c>
      <c r="BL58" s="22">
        <f t="shared" si="44"/>
        <v>45.35193855018843</v>
      </c>
      <c r="BM58" s="22">
        <f t="shared" si="44"/>
        <v>36.28155084015074</v>
      </c>
      <c r="BN58" s="22">
        <f t="shared" si="44"/>
        <v>29.025240672120596</v>
      </c>
      <c r="BO58" s="22">
        <f t="shared" si="44"/>
        <v>23.220192537696477</v>
      </c>
      <c r="BP58" s="22">
        <f t="shared" si="44"/>
        <v>18.57615403015718</v>
      </c>
      <c r="BQ58" s="22">
        <f>BP58*($C$7)</f>
        <v>16.718538627141463</v>
      </c>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row>
    <row r="59" spans="1:126" ht="12.75">
      <c r="A59" s="20"/>
      <c r="B59" s="20"/>
      <c r="C59" s="20"/>
      <c r="D59" s="20"/>
      <c r="E59" s="20"/>
      <c r="F59" s="20"/>
      <c r="T59" s="8"/>
      <c r="U59" s="8"/>
      <c r="V59" s="32">
        <v>26</v>
      </c>
      <c r="W59" s="8"/>
      <c r="X59" s="8"/>
      <c r="AA59" s="13"/>
      <c r="AR59" s="22"/>
      <c r="AS59" s="22"/>
      <c r="AT59" s="22"/>
      <c r="AU59" s="22"/>
      <c r="AV59" s="22"/>
      <c r="AW59" s="23"/>
      <c r="AX59" s="23">
        <f>SUM(AX$14:AX54)</f>
        <v>1286.7336732314607</v>
      </c>
      <c r="AY59" s="23"/>
      <c r="AZ59" s="22"/>
      <c r="BA59" s="23">
        <f>(AZ61/2)*$I$5</f>
        <v>1246.0470293617084</v>
      </c>
      <c r="BB59" s="22">
        <f>BA59*($C$4)</f>
        <v>672.8653958553226</v>
      </c>
      <c r="BC59" s="22">
        <f>BB59*($C$5)</f>
        <v>450.8198152230662</v>
      </c>
      <c r="BD59" s="22">
        <f aca="true" t="shared" si="45" ref="BD59:BQ59">BC59*($C$6)</f>
        <v>360.65585217845296</v>
      </c>
      <c r="BE59" s="22">
        <f t="shared" si="45"/>
        <v>288.52468174276237</v>
      </c>
      <c r="BF59" s="22">
        <f t="shared" si="45"/>
        <v>230.81974539420992</v>
      </c>
      <c r="BG59" s="22">
        <f t="shared" si="45"/>
        <v>184.65579631536795</v>
      </c>
      <c r="BH59" s="22">
        <f t="shared" si="45"/>
        <v>147.72463705229436</v>
      </c>
      <c r="BI59" s="22">
        <f t="shared" si="45"/>
        <v>118.17970964183549</v>
      </c>
      <c r="BJ59" s="22">
        <f t="shared" si="45"/>
        <v>94.5437677134684</v>
      </c>
      <c r="BK59" s="22">
        <f t="shared" si="45"/>
        <v>75.63501417077472</v>
      </c>
      <c r="BL59" s="22">
        <f t="shared" si="45"/>
        <v>60.50801133661978</v>
      </c>
      <c r="BM59" s="22">
        <f t="shared" si="45"/>
        <v>48.406409069295826</v>
      </c>
      <c r="BN59" s="22">
        <f t="shared" si="45"/>
        <v>38.72512725543666</v>
      </c>
      <c r="BO59" s="22">
        <f t="shared" si="45"/>
        <v>30.98010180434933</v>
      </c>
      <c r="BP59" s="22">
        <f t="shared" si="45"/>
        <v>24.784081443479465</v>
      </c>
      <c r="BQ59" s="22">
        <f t="shared" si="45"/>
        <v>19.827265154783575</v>
      </c>
      <c r="BR59" s="22">
        <f>BQ59*($C$7)</f>
        <v>17.844538639305217</v>
      </c>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row>
    <row r="60" spans="1:126" ht="12.75">
      <c r="A60" s="20"/>
      <c r="B60" s="20"/>
      <c r="C60" s="20"/>
      <c r="D60" s="20"/>
      <c r="E60" s="20"/>
      <c r="F60" s="20"/>
      <c r="T60" s="8"/>
      <c r="U60" s="8"/>
      <c r="V60" s="32">
        <v>27</v>
      </c>
      <c r="W60" s="8"/>
      <c r="X60" s="8"/>
      <c r="AA60" s="13"/>
      <c r="AR60" s="22"/>
      <c r="AS60" s="22"/>
      <c r="AT60" s="22"/>
      <c r="AU60" s="22"/>
      <c r="AV60" s="22"/>
      <c r="AW60" s="22"/>
      <c r="AX60" s="23"/>
      <c r="AY60" s="23">
        <f>SUM(AY$14:AY55)</f>
        <v>1373.4362232746214</v>
      </c>
      <c r="AZ60" s="23"/>
      <c r="BA60" s="22"/>
      <c r="BB60" s="23">
        <f>(BA62/2)*$I$5</f>
        <v>1329.9889061297918</v>
      </c>
      <c r="BC60" s="22">
        <f>BB60*($C$4)</f>
        <v>718.1940093100876</v>
      </c>
      <c r="BD60" s="22">
        <f>BC60*($C$5)</f>
        <v>481.1899862377587</v>
      </c>
      <c r="BE60" s="22">
        <f aca="true" t="shared" si="46" ref="BE60:BR60">BD60*($C$6)</f>
        <v>384.951988990207</v>
      </c>
      <c r="BF60" s="22">
        <f t="shared" si="46"/>
        <v>307.9615911921656</v>
      </c>
      <c r="BG60" s="22">
        <f t="shared" si="46"/>
        <v>246.3692729537325</v>
      </c>
      <c r="BH60" s="22">
        <f t="shared" si="46"/>
        <v>197.095418362986</v>
      </c>
      <c r="BI60" s="22">
        <f t="shared" si="46"/>
        <v>157.6763346903888</v>
      </c>
      <c r="BJ60" s="22">
        <f t="shared" si="46"/>
        <v>126.14106775231106</v>
      </c>
      <c r="BK60" s="22">
        <f t="shared" si="46"/>
        <v>100.91285420184886</v>
      </c>
      <c r="BL60" s="22">
        <f t="shared" si="46"/>
        <v>80.7302833614791</v>
      </c>
      <c r="BM60" s="22">
        <f t="shared" si="46"/>
        <v>64.58422668918328</v>
      </c>
      <c r="BN60" s="22">
        <f t="shared" si="46"/>
        <v>51.66738135134663</v>
      </c>
      <c r="BO60" s="22">
        <f t="shared" si="46"/>
        <v>41.333905081077305</v>
      </c>
      <c r="BP60" s="22">
        <f t="shared" si="46"/>
        <v>33.067124064861844</v>
      </c>
      <c r="BQ60" s="22">
        <f t="shared" si="46"/>
        <v>26.453699251889475</v>
      </c>
      <c r="BR60" s="22">
        <f t="shared" si="46"/>
        <v>21.162959401511582</v>
      </c>
      <c r="BS60" s="22">
        <f>BR60*($C$7)</f>
        <v>19.046663461360424</v>
      </c>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row>
    <row r="61" spans="1:126" ht="12.75">
      <c r="A61" s="20"/>
      <c r="B61" s="20"/>
      <c r="C61" s="20"/>
      <c r="D61" s="20"/>
      <c r="E61" s="20"/>
      <c r="F61" s="20"/>
      <c r="T61" s="8"/>
      <c r="U61" s="8"/>
      <c r="V61" s="32">
        <v>28</v>
      </c>
      <c r="W61" s="8"/>
      <c r="X61" s="8"/>
      <c r="AA61" s="13"/>
      <c r="AR61" s="22"/>
      <c r="AS61" s="22"/>
      <c r="AT61" s="22"/>
      <c r="AU61" s="22"/>
      <c r="AV61" s="22"/>
      <c r="AW61" s="22"/>
      <c r="AX61" s="22"/>
      <c r="AY61" s="23"/>
      <c r="AZ61" s="23">
        <f>SUM(AZ$14:AZ56)</f>
        <v>1465.93768160201</v>
      </c>
      <c r="BA61" s="23"/>
      <c r="BB61" s="22"/>
      <c r="BC61" s="23">
        <f>(BB63/2)*$I$5</f>
        <v>1419.5948992802148</v>
      </c>
      <c r="BD61" s="22">
        <f>BC61*($C$4)</f>
        <v>766.581245611316</v>
      </c>
      <c r="BE61" s="22">
        <f>BD61*($C$5)</f>
        <v>513.6094345595818</v>
      </c>
      <c r="BF61" s="22">
        <f aca="true" t="shared" si="47" ref="BF61:BS61">BE61*($C$6)</f>
        <v>410.8875476476655</v>
      </c>
      <c r="BG61" s="22">
        <f t="shared" si="47"/>
        <v>328.7100381181324</v>
      </c>
      <c r="BH61" s="22">
        <f t="shared" si="47"/>
        <v>262.9680304945059</v>
      </c>
      <c r="BI61" s="22">
        <f t="shared" si="47"/>
        <v>210.37442439560473</v>
      </c>
      <c r="BJ61" s="22">
        <f t="shared" si="47"/>
        <v>168.2995395164838</v>
      </c>
      <c r="BK61" s="22">
        <f t="shared" si="47"/>
        <v>134.63963161318705</v>
      </c>
      <c r="BL61" s="22">
        <f t="shared" si="47"/>
        <v>107.71170529054965</v>
      </c>
      <c r="BM61" s="22">
        <f t="shared" si="47"/>
        <v>86.16936423243972</v>
      </c>
      <c r="BN61" s="22">
        <f t="shared" si="47"/>
        <v>68.93549138595178</v>
      </c>
      <c r="BO61" s="22">
        <f t="shared" si="47"/>
        <v>55.148393108761425</v>
      </c>
      <c r="BP61" s="22">
        <f t="shared" si="47"/>
        <v>44.11871448700914</v>
      </c>
      <c r="BQ61" s="22">
        <f t="shared" si="47"/>
        <v>35.294971589607314</v>
      </c>
      <c r="BR61" s="22">
        <f t="shared" si="47"/>
        <v>28.235977271685854</v>
      </c>
      <c r="BS61" s="22">
        <f t="shared" si="47"/>
        <v>22.588781817348686</v>
      </c>
      <c r="BT61" s="22">
        <f>BS61*($C$7)</f>
        <v>20.329903635613817</v>
      </c>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row>
    <row r="62" spans="1:126" ht="12.75">
      <c r="A62" s="20"/>
      <c r="B62" s="20"/>
      <c r="C62" s="20"/>
      <c r="D62" s="20"/>
      <c r="E62" s="20"/>
      <c r="F62" s="20"/>
      <c r="T62" s="8"/>
      <c r="U62" s="8"/>
      <c r="V62" s="32">
        <v>29</v>
      </c>
      <c r="W62" s="8"/>
      <c r="X62" s="8"/>
      <c r="AA62" s="13"/>
      <c r="AR62" s="22"/>
      <c r="AS62" s="22"/>
      <c r="AT62" s="22"/>
      <c r="AU62" s="22"/>
      <c r="AV62" s="22"/>
      <c r="AW62" s="22"/>
      <c r="AX62" s="22"/>
      <c r="AY62" s="22"/>
      <c r="AZ62" s="23"/>
      <c r="BA62" s="23">
        <f>SUM(BA$14:BA57)</f>
        <v>1564.6928307409314</v>
      </c>
      <c r="BB62" s="23"/>
      <c r="BC62" s="22"/>
      <c r="BD62" s="23">
        <f>(BC64/2)*$I$5</f>
        <v>1515.2302592651847</v>
      </c>
      <c r="BE62" s="22">
        <f>BD62*($C$4)</f>
        <v>818.2243400031998</v>
      </c>
      <c r="BF62" s="22">
        <f>BE62*($C$5)</f>
        <v>548.2103078021439</v>
      </c>
      <c r="BG62" s="22">
        <f aca="true" t="shared" si="48" ref="BG62:BT62">BF62*($C$6)</f>
        <v>438.56824624171514</v>
      </c>
      <c r="BH62" s="22">
        <f t="shared" si="48"/>
        <v>350.8545969933721</v>
      </c>
      <c r="BI62" s="22">
        <f t="shared" si="48"/>
        <v>280.6836775946977</v>
      </c>
      <c r="BJ62" s="22">
        <f t="shared" si="48"/>
        <v>224.54694207575818</v>
      </c>
      <c r="BK62" s="22">
        <f t="shared" si="48"/>
        <v>179.63755366060656</v>
      </c>
      <c r="BL62" s="22">
        <f t="shared" si="48"/>
        <v>143.71004292848525</v>
      </c>
      <c r="BM62" s="22">
        <f t="shared" si="48"/>
        <v>114.9680343427882</v>
      </c>
      <c r="BN62" s="22">
        <f t="shared" si="48"/>
        <v>91.97442747423057</v>
      </c>
      <c r="BO62" s="22">
        <f t="shared" si="48"/>
        <v>73.57954197938446</v>
      </c>
      <c r="BP62" s="22">
        <f t="shared" si="48"/>
        <v>58.86363358350757</v>
      </c>
      <c r="BQ62" s="22">
        <f t="shared" si="48"/>
        <v>47.09090686680606</v>
      </c>
      <c r="BR62" s="22">
        <f t="shared" si="48"/>
        <v>37.67272549344485</v>
      </c>
      <c r="BS62" s="22">
        <f t="shared" si="48"/>
        <v>30.13818039475588</v>
      </c>
      <c r="BT62" s="22">
        <f t="shared" si="48"/>
        <v>24.110544315804706</v>
      </c>
      <c r="BU62" s="22">
        <f>BT62*($C$7)</f>
        <v>21.699489884224235</v>
      </c>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row>
    <row r="63" spans="1:126" ht="12.75">
      <c r="A63" s="20"/>
      <c r="B63" s="20"/>
      <c r="C63" s="20"/>
      <c r="D63" s="20"/>
      <c r="E63" s="20"/>
      <c r="F63" s="20"/>
      <c r="T63" s="8"/>
      <c r="U63" s="8"/>
      <c r="V63" s="32">
        <v>30</v>
      </c>
      <c r="W63" s="8"/>
      <c r="X63" s="8"/>
      <c r="AA63" s="13"/>
      <c r="AR63" s="22"/>
      <c r="AS63" s="22"/>
      <c r="AT63" s="22"/>
      <c r="AU63" s="22"/>
      <c r="AV63" s="22"/>
      <c r="AW63" s="22"/>
      <c r="AX63" s="22"/>
      <c r="AY63" s="22"/>
      <c r="AZ63" s="22"/>
      <c r="BA63" s="23"/>
      <c r="BB63" s="23">
        <f>SUM(BB$14:BB58)</f>
        <v>1670.1116462120174</v>
      </c>
      <c r="BC63" s="23"/>
      <c r="BD63" s="22"/>
      <c r="BE63" s="35"/>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row>
    <row r="64" spans="6:127" ht="12.75">
      <c r="F64" s="8"/>
      <c r="T64" s="8"/>
      <c r="U64" s="8"/>
      <c r="V64" s="32"/>
      <c r="W64" s="8"/>
      <c r="X64" s="8"/>
      <c r="AA64" s="13"/>
      <c r="AR64" s="22"/>
      <c r="AS64" s="22"/>
      <c r="AT64" s="22"/>
      <c r="AU64" s="22"/>
      <c r="AV64" s="22"/>
      <c r="AW64" s="22"/>
      <c r="AX64" s="22"/>
      <c r="AY64" s="22"/>
      <c r="AZ64" s="22"/>
      <c r="BA64" s="22"/>
      <c r="BB64" s="22"/>
      <c r="BC64" s="23">
        <f>SUM(BC$14:BC59)</f>
        <v>1782.6238344296291</v>
      </c>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U64" s="35"/>
      <c r="DV64" s="35"/>
      <c r="DW64" s="22"/>
    </row>
    <row r="65" spans="6:130" ht="12.75">
      <c r="F65" s="8"/>
      <c r="T65" s="8"/>
      <c r="U65" s="8"/>
      <c r="V65" s="8"/>
      <c r="W65" s="8"/>
      <c r="X65" s="8"/>
      <c r="AA65" s="13"/>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U65" s="8"/>
      <c r="DV65" s="35"/>
      <c r="DW65" s="22"/>
      <c r="DX65" s="35" t="s">
        <v>41</v>
      </c>
      <c r="DY65" s="35"/>
      <c r="DZ65" s="35"/>
    </row>
    <row r="66" spans="6:130" ht="12.75">
      <c r="F66" s="8"/>
      <c r="V66" s="8"/>
      <c r="Y66" s="36" t="s">
        <v>42</v>
      </c>
      <c r="Z66" s="37">
        <v>0</v>
      </c>
      <c r="AA66" s="37">
        <v>1</v>
      </c>
      <c r="AB66" s="37">
        <v>2</v>
      </c>
      <c r="AC66" s="37">
        <v>3</v>
      </c>
      <c r="AD66" s="37">
        <v>4</v>
      </c>
      <c r="AE66" s="37">
        <v>5</v>
      </c>
      <c r="AF66" s="37">
        <v>6</v>
      </c>
      <c r="AG66" s="37">
        <v>7</v>
      </c>
      <c r="AH66" s="37">
        <v>8</v>
      </c>
      <c r="AI66" s="37">
        <v>9</v>
      </c>
      <c r="AJ66" s="37">
        <v>10</v>
      </c>
      <c r="AK66" s="37">
        <v>11</v>
      </c>
      <c r="AL66" s="37">
        <v>12</v>
      </c>
      <c r="AM66" s="37">
        <v>13</v>
      </c>
      <c r="AN66" s="37">
        <v>14</v>
      </c>
      <c r="AO66" s="37">
        <v>15</v>
      </c>
      <c r="AP66" s="37">
        <v>16</v>
      </c>
      <c r="AQ66" s="37">
        <v>17</v>
      </c>
      <c r="AR66" s="37">
        <v>18</v>
      </c>
      <c r="AS66" s="37">
        <v>19</v>
      </c>
      <c r="AT66" s="37">
        <v>20</v>
      </c>
      <c r="AU66" s="37">
        <v>21</v>
      </c>
      <c r="AV66" s="37">
        <v>22</v>
      </c>
      <c r="AW66" s="37">
        <v>23</v>
      </c>
      <c r="AX66" s="37">
        <v>24</v>
      </c>
      <c r="AY66" s="37">
        <v>25</v>
      </c>
      <c r="AZ66" s="37">
        <v>26</v>
      </c>
      <c r="BA66" s="37">
        <v>27</v>
      </c>
      <c r="BB66" s="37">
        <v>28</v>
      </c>
      <c r="BC66" s="37">
        <v>29</v>
      </c>
      <c r="BD66" s="37">
        <v>30</v>
      </c>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35"/>
      <c r="DY66" s="35"/>
      <c r="DZ66" s="35"/>
    </row>
    <row r="67" spans="1:130" ht="12.75">
      <c r="A67" s="8"/>
      <c r="B67" s="8"/>
      <c r="C67" s="8"/>
      <c r="D67" s="8"/>
      <c r="E67" s="8"/>
      <c r="F67" s="8"/>
      <c r="G67" s="8"/>
      <c r="H67" s="8"/>
      <c r="I67" s="8"/>
      <c r="J67" s="8"/>
      <c r="K67" s="8"/>
      <c r="L67" s="8"/>
      <c r="M67" s="8"/>
      <c r="N67" s="8"/>
      <c r="O67" s="8"/>
      <c r="P67" s="8"/>
      <c r="Q67" s="8"/>
      <c r="R67" s="8"/>
      <c r="S67" s="8"/>
      <c r="T67" s="8"/>
      <c r="U67" s="8"/>
      <c r="V67" s="8"/>
      <c r="W67" s="8"/>
      <c r="Y67" s="38" t="s">
        <v>44</v>
      </c>
      <c r="Z67" s="13"/>
      <c r="AA67" s="23">
        <f>SUM(AA14:AA33)</f>
        <v>645.2169666363691</v>
      </c>
      <c r="AB67" s="23">
        <f>SUM(AB14:AB34)</f>
        <v>690.7242032234467</v>
      </c>
      <c r="AC67" s="23">
        <f>SUM(AC14:AC35)</f>
        <v>721.2140517367886</v>
      </c>
      <c r="AD67" s="23">
        <f>SUM(AD14:AD36)</f>
        <v>771.5223017838027</v>
      </c>
      <c r="AE67" s="23">
        <f>SUM(AE14:AE37)</f>
        <v>825.7637422890382</v>
      </c>
      <c r="AF67" s="23">
        <f>SUM(AF15:AF38)</f>
        <v>878.5334378065344</v>
      </c>
      <c r="AG67" s="23">
        <f>SUM(AG14:AG39)</f>
        <v>936.2204903574898</v>
      </c>
      <c r="AH67" s="23">
        <f>SUM(AH14:AH40)</f>
        <v>999.0510025968291</v>
      </c>
      <c r="AI67" s="23">
        <f>SUM(AI14:AI41)</f>
        <v>1065.5436768507961</v>
      </c>
      <c r="AJ67" s="23">
        <f>SUM(AJ14:AJ42)</f>
        <v>1136.478315524965</v>
      </c>
      <c r="AK67" s="23">
        <f>SUM(AK14:AK43)</f>
        <v>1212.5482938932641</v>
      </c>
      <c r="AL67" s="23">
        <f>SUM(AL14:AL44)</f>
        <v>1293.852768701226</v>
      </c>
      <c r="AM67" s="23">
        <f>SUM(AM14:AM45)</f>
        <v>1380.7108779790628</v>
      </c>
      <c r="AN67" s="23">
        <f>SUM(AN14:AN46)</f>
        <v>1473.5911658489354</v>
      </c>
      <c r="AO67" s="23">
        <f>SUM(AO14:AO47)</f>
        <v>1572.8989612825255</v>
      </c>
      <c r="AP67" s="23">
        <f>SUM(AP14:AP48)</f>
        <v>1679.0566719756107</v>
      </c>
      <c r="AQ67" s="23">
        <f>SUM(AQ14:AQ49)</f>
        <v>1792.546315458701</v>
      </c>
      <c r="AR67" s="23">
        <f>SUM(AR14:AR50)</f>
        <v>1914.0122523467437</v>
      </c>
      <c r="AS67" s="23">
        <f>SUM(AS14:AS51)</f>
        <v>2042.9801744751958</v>
      </c>
      <c r="AT67" s="23">
        <f>SUM(AT14:AT52)</f>
        <v>2180.2968660737097</v>
      </c>
      <c r="AU67" s="23">
        <f>SUM(AU14:AU53)</f>
        <v>2327.102717689523</v>
      </c>
      <c r="AV67" s="23">
        <f>SUM(AV14:AV54)</f>
        <v>2483.980030550709</v>
      </c>
      <c r="AW67" s="23">
        <f>SUM(AW14:AW55)</f>
        <v>2651.294333193947</v>
      </c>
      <c r="AX67" s="23">
        <f>SUM(AX14:AX56)</f>
        <v>2829.836136168399</v>
      </c>
      <c r="AY67" s="23">
        <f>SUM(AY14:AY57)</f>
        <v>3020.4781989474022</v>
      </c>
      <c r="AZ67" s="23">
        <f>SUM(AZ14:AZ58)</f>
        <v>3223.9692273986784</v>
      </c>
      <c r="BA67" s="23">
        <f>SUM(BA14:BA59)</f>
        <v>3441.147086585691</v>
      </c>
      <c r="BB67" s="23">
        <f>SUM(BB14:BB60)</f>
        <v>3672.9659481971316</v>
      </c>
      <c r="BC67" s="23">
        <f>SUM(BC14:BC61)</f>
        <v>3920.4127430199314</v>
      </c>
      <c r="BD67" s="23">
        <f>SUM(BD14:BD62)</f>
        <v>4184.5280661948045</v>
      </c>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8"/>
      <c r="DX67" s="35"/>
      <c r="DY67" s="35"/>
      <c r="DZ67" s="35"/>
    </row>
    <row r="68" spans="6:130" ht="12.75">
      <c r="F68" s="8"/>
      <c r="V68" s="8"/>
      <c r="W68" s="8"/>
      <c r="X68" s="8"/>
      <c r="Y68" s="38" t="s">
        <v>35</v>
      </c>
      <c r="Z68" s="13"/>
      <c r="AA68" s="23">
        <f>SUM(AA14:AA31)</f>
        <v>299.14430628992926</v>
      </c>
      <c r="AB68" s="23">
        <f>SUM(AB14:AB32)</f>
        <v>299.14430628992926</v>
      </c>
      <c r="AC68" s="23">
        <f>SUM(AC14:AC33)</f>
        <v>329.6341548032712</v>
      </c>
      <c r="AD68" s="23">
        <f>SUM(AD14:AD34)</f>
        <v>354.0260336139448</v>
      </c>
      <c r="AE68" s="23">
        <f>SUM(AE14:AE35)</f>
        <v>373.5395366624836</v>
      </c>
      <c r="AF68" s="23">
        <f>SUM(AF15:AF36)</f>
        <v>398.52688221462273</v>
      </c>
      <c r="AG68" s="23">
        <f>SUM(AG14:AG37)</f>
        <v>426.0179931469805</v>
      </c>
      <c r="AH68" s="23">
        <f>SUM(AH14:AH38)</f>
        <v>454.01186948538384</v>
      </c>
      <c r="AI68" s="23">
        <f>SUM(AI14:AI39)</f>
        <v>484.0913289337559</v>
      </c>
      <c r="AJ68" s="23">
        <f>SUM(AJ14:AJ40)</f>
        <v>516.6092378374814</v>
      </c>
      <c r="AK68" s="23">
        <f>SUM(AK14:AK41)</f>
        <v>551.2325217508111</v>
      </c>
      <c r="AL68" s="23">
        <f>SUM(AL14:AL42)</f>
        <v>588.1814850456327</v>
      </c>
      <c r="AM68" s="23">
        <f>SUM(AM14:AM43)</f>
        <v>627.7408882066527</v>
      </c>
      <c r="AN68" s="23">
        <f>SUM(AN14:AN44)</f>
        <v>670.036109237335</v>
      </c>
      <c r="AO68" s="23">
        <f>SUM(AO14:AO45)</f>
        <v>715.2352007439372</v>
      </c>
      <c r="AP68" s="23">
        <f>SUM(AP14:AP46)</f>
        <v>763.5601772033275</v>
      </c>
      <c r="AQ68" s="23">
        <f>SUM(AQ14:AQ47)</f>
        <v>815.2272076944056</v>
      </c>
      <c r="AR68" s="23">
        <f>SUM(AR14:AR48)</f>
        <v>870.5950044701716</v>
      </c>
      <c r="AS68" s="23">
        <f>SUM(AS14:AS49)</f>
        <v>928.7851323438176</v>
      </c>
      <c r="AT68" s="23">
        <f>SUM(AT14:AT50)</f>
        <v>991.2263965296557</v>
      </c>
      <c r="AU68" s="23">
        <f>SUM(AU14:AU51)</f>
        <v>1058.2479048935033</v>
      </c>
      <c r="AV68" s="23">
        <f>SUM(AV14:AV52)</f>
        <v>1129.4963953841193</v>
      </c>
      <c r="AW68" s="23">
        <f>SUM(AW14:AW53)</f>
        <v>1205.4866087713272</v>
      </c>
      <c r="AX68" s="23">
        <f>SUM(AX14:AX54)</f>
        <v>1286.7336732314607</v>
      </c>
      <c r="AY68" s="23">
        <f>SUM(AY14:AY55)</f>
        <v>1373.4362232746214</v>
      </c>
      <c r="AZ68" s="23">
        <f>SUM(AZ14:AZ56)</f>
        <v>1465.93768160201</v>
      </c>
      <c r="BA68" s="23">
        <f>SUM(BA14:BA57)</f>
        <v>1564.6928307409314</v>
      </c>
      <c r="BB68" s="23">
        <f>SUM(BB14:BB58)</f>
        <v>1670.1116462120174</v>
      </c>
      <c r="BC68" s="23">
        <f>SUM(BC14:BC59)</f>
        <v>1782.6238344296291</v>
      </c>
      <c r="BD68" s="23">
        <f>SUM(BD14:BD60)</f>
        <v>1902.7165613183033</v>
      </c>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8"/>
      <c r="DX68" s="35"/>
      <c r="DY68" s="35"/>
      <c r="DZ68" s="35"/>
    </row>
    <row r="69" spans="6:127" ht="12.75">
      <c r="F69" s="8"/>
      <c r="Y69" s="38" t="s">
        <v>46</v>
      </c>
      <c r="Z69" s="41"/>
      <c r="AA69" s="42">
        <f>AA32</f>
        <v>91.80000000000001</v>
      </c>
      <c r="AB69" s="42">
        <f>AB33</f>
        <v>137.30723658707754</v>
      </c>
      <c r="AC69" s="42">
        <f>AC34</f>
        <v>137.30723658707754</v>
      </c>
      <c r="AD69" s="42">
        <f>AD35</f>
        <v>137.30723658707754</v>
      </c>
      <c r="AE69" s="42">
        <f>AE36</f>
        <v>151.30207705470147</v>
      </c>
      <c r="AF69" s="42">
        <f>AF37</f>
        <v>162.49794942880067</v>
      </c>
      <c r="AG69" s="42">
        <f>AG38</f>
        <v>171.45464732807997</v>
      </c>
      <c r="AH69" s="42">
        <f>AH39</f>
        <v>182.92383893651183</v>
      </c>
      <c r="AI69" s="42">
        <f>AI40</f>
        <v>195.54225885446405</v>
      </c>
      <c r="AJ69" s="42">
        <f>AJ41</f>
        <v>208.3914480937912</v>
      </c>
      <c r="AK69" s="42">
        <f>AK42</f>
        <v>222.19791998059395</v>
      </c>
      <c r="AL69" s="42">
        <f>AL43</f>
        <v>237.12364016740398</v>
      </c>
      <c r="AM69" s="42">
        <f>AM44</f>
        <v>253.0157274836223</v>
      </c>
      <c r="AN69" s="42">
        <f>AN45</f>
        <v>269.9753016359454</v>
      </c>
      <c r="AO69" s="42">
        <f>AO46</f>
        <v>288.13306768685356</v>
      </c>
      <c r="AP69" s="42">
        <f>AP47</f>
        <v>307.5465741399368</v>
      </c>
      <c r="AQ69" s="42">
        <f>AQ48</f>
        <v>328.2929571414672</v>
      </c>
      <c r="AR69" s="42">
        <f>AR49</f>
        <v>350.47412133632736</v>
      </c>
      <c r="AS69" s="42">
        <f>AS50</f>
        <v>374.1892883317322</v>
      </c>
      <c r="AT69" s="42">
        <f>AT51</f>
        <v>399.60310705180876</v>
      </c>
      <c r="AU69" s="42">
        <f>AU52</f>
        <v>426.31237574581235</v>
      </c>
      <c r="AV69" s="42">
        <f>AV53</f>
        <v>454.972916007112</v>
      </c>
      <c r="AW69" s="42">
        <f>AW54</f>
        <v>485.73578834611806</v>
      </c>
      <c r="AX69" s="42">
        <f>AX55</f>
        <v>518.4388454813108</v>
      </c>
      <c r="AY69" s="42">
        <f>AY56</f>
        <v>553.3183534260393</v>
      </c>
      <c r="AZ69" s="42">
        <f>AZ57</f>
        <v>590.6107560132405</v>
      </c>
      <c r="BA69" s="42">
        <f>BA58</f>
        <v>630.4072264830512</v>
      </c>
      <c r="BB69" s="42">
        <f>BB59</f>
        <v>672.8653958553226</v>
      </c>
      <c r="BC69" s="42">
        <f>BC60</f>
        <v>718.1940093100876</v>
      </c>
      <c r="BD69" s="42">
        <f>BD61</f>
        <v>766.581245611316</v>
      </c>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8"/>
    </row>
    <row r="70" spans="6:131" ht="12.75">
      <c r="F70" s="8"/>
      <c r="Y70" s="38" t="s">
        <v>47</v>
      </c>
      <c r="Z70" s="41"/>
      <c r="AA70" s="42">
        <f>AA33</f>
        <v>254.27266034643986</v>
      </c>
      <c r="AB70" s="42">
        <f>AB34</f>
        <v>254.27266034643986</v>
      </c>
      <c r="AC70" s="42">
        <f>AC35</f>
        <v>254.27266034643986</v>
      </c>
      <c r="AD70" s="42">
        <f>AD36</f>
        <v>280.1890315827805</v>
      </c>
      <c r="AE70" s="42">
        <f>AE37</f>
        <v>300.9221285718531</v>
      </c>
      <c r="AF70" s="42">
        <f>AF38</f>
        <v>317.50860616311104</v>
      </c>
      <c r="AG70" s="42">
        <f>AG39</f>
        <v>338.7478498824293</v>
      </c>
      <c r="AH70" s="42">
        <f>AH40</f>
        <v>362.1152941749334</v>
      </c>
      <c r="AI70" s="42">
        <f>AI41</f>
        <v>385.9100890625763</v>
      </c>
      <c r="AJ70" s="42">
        <f>AJ42</f>
        <v>411.4776295936925</v>
      </c>
      <c r="AK70" s="42">
        <f>AK43</f>
        <v>439.11785216185916</v>
      </c>
      <c r="AL70" s="42">
        <f>AL44</f>
        <v>468.5476434881894</v>
      </c>
      <c r="AM70" s="42">
        <f>AM45</f>
        <v>499.9542622887878</v>
      </c>
      <c r="AN70" s="42">
        <f>AN46</f>
        <v>533.5797549756547</v>
      </c>
      <c r="AO70" s="42">
        <f>AO47</f>
        <v>569.5306928517348</v>
      </c>
      <c r="AP70" s="42">
        <f>AP48</f>
        <v>607.9499206323466</v>
      </c>
      <c r="AQ70" s="42">
        <f>AQ49</f>
        <v>649.0261506228284</v>
      </c>
      <c r="AR70" s="42">
        <f>AR50</f>
        <v>692.9431265402447</v>
      </c>
      <c r="AS70" s="42">
        <f>AS51</f>
        <v>740.0057537996458</v>
      </c>
      <c r="AT70" s="42">
        <f>AT52</f>
        <v>789.467362492245</v>
      </c>
      <c r="AU70" s="42">
        <f>AU53</f>
        <v>842.5424370502074</v>
      </c>
      <c r="AV70" s="42">
        <f>AV54</f>
        <v>899.5107191594778</v>
      </c>
      <c r="AW70" s="42">
        <f>AW55</f>
        <v>960.0719360765014</v>
      </c>
      <c r="AX70" s="42">
        <f>AX56</f>
        <v>1024.6636174556281</v>
      </c>
      <c r="AY70" s="42">
        <f>AY57</f>
        <v>1093.7236222467416</v>
      </c>
      <c r="AZ70" s="42">
        <f>AZ58</f>
        <v>1167.420789783428</v>
      </c>
      <c r="BA70" s="42">
        <f>BA59</f>
        <v>1246.0470293617084</v>
      </c>
      <c r="BB70" s="42">
        <f>BB60</f>
        <v>1329.9889061297918</v>
      </c>
      <c r="BC70" s="42">
        <f>BC61</f>
        <v>1419.5948992802148</v>
      </c>
      <c r="BD70" s="42">
        <f>BD62</f>
        <v>1515.2302592651847</v>
      </c>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35"/>
      <c r="DX70" s="22"/>
      <c r="DY70" s="22"/>
      <c r="DZ70" s="22"/>
      <c r="EA70" s="22"/>
    </row>
    <row r="71" spans="6:127" ht="12.75">
      <c r="F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row>
    <row r="72" spans="6:127" ht="12.75">
      <c r="F72" s="8"/>
      <c r="Y72" s="38" t="s">
        <v>56</v>
      </c>
      <c r="Z72" s="13"/>
      <c r="AA72" s="13"/>
      <c r="AB72" s="13"/>
      <c r="AC72" s="13"/>
      <c r="AD72" s="13"/>
      <c r="AE72" s="13">
        <f aca="true" t="shared" si="49" ref="AE72:BD72">1+(AE67-AD67)/AE67</f>
        <v>1.0656863915517492</v>
      </c>
      <c r="AF72" s="13">
        <f t="shared" si="49"/>
        <v>1.0600656653994276</v>
      </c>
      <c r="AG72" s="13">
        <f t="shared" si="49"/>
        <v>1.0616169515035159</v>
      </c>
      <c r="AH72" s="13">
        <f t="shared" si="49"/>
        <v>1.0628901948709568</v>
      </c>
      <c r="AI72" s="13">
        <f t="shared" si="49"/>
        <v>1.0624025797332732</v>
      </c>
      <c r="AJ72" s="13">
        <f t="shared" si="49"/>
        <v>1.0624161831379972</v>
      </c>
      <c r="AK72" s="13">
        <f t="shared" si="49"/>
        <v>1.0627356277283215</v>
      </c>
      <c r="AL72" s="13">
        <f t="shared" si="49"/>
        <v>1.0628390468952473</v>
      </c>
      <c r="AM72" s="13">
        <f t="shared" si="49"/>
        <v>1.0629082530333724</v>
      </c>
      <c r="AN72" s="13">
        <f t="shared" si="49"/>
        <v>1.0630298891730694</v>
      </c>
      <c r="AO72" s="13">
        <f t="shared" si="49"/>
        <v>1.0631367925582553</v>
      </c>
      <c r="AP72" s="13">
        <f t="shared" si="49"/>
        <v>1.063224614430779</v>
      </c>
      <c r="AQ72" s="13">
        <f t="shared" si="49"/>
        <v>1.0633119727531553</v>
      </c>
      <c r="AR72" s="13">
        <f t="shared" si="49"/>
        <v>1.063461420761082</v>
      </c>
      <c r="AS72" s="13">
        <f t="shared" si="49"/>
        <v>1.0631273488307744</v>
      </c>
      <c r="AT72" s="13">
        <f t="shared" si="49"/>
        <v>1.0629807315394597</v>
      </c>
      <c r="AU72" s="13">
        <f t="shared" si="49"/>
        <v>1.063085247806152</v>
      </c>
      <c r="AV72" s="13">
        <f t="shared" si="49"/>
        <v>1.0631556256216785</v>
      </c>
      <c r="AW72" s="13">
        <f t="shared" si="49"/>
        <v>1.063106649664837</v>
      </c>
      <c r="AX72" s="13">
        <f t="shared" si="49"/>
        <v>1.0630926295316159</v>
      </c>
      <c r="AY72" s="13">
        <f t="shared" si="49"/>
        <v>1.0631165167308405</v>
      </c>
      <c r="AZ72" s="13">
        <f t="shared" si="49"/>
        <v>1.0631181671096368</v>
      </c>
      <c r="BA72" s="13">
        <f t="shared" si="49"/>
        <v>1.063112053545638</v>
      </c>
      <c r="BB72" s="13">
        <f t="shared" si="49"/>
        <v>1.0631148953954306</v>
      </c>
      <c r="BC72" s="13">
        <f t="shared" si="49"/>
        <v>1.0631175366071761</v>
      </c>
      <c r="BD72" s="13">
        <f t="shared" si="49"/>
        <v>1.0631171111764215</v>
      </c>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row>
    <row r="73" spans="6:127" ht="12.75">
      <c r="F73" s="8"/>
      <c r="Y73" s="39"/>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8"/>
    </row>
    <row r="74" spans="6:127" ht="12.75">
      <c r="F74" s="8"/>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row>
    <row r="75" spans="6:127" ht="12.75">
      <c r="F75" s="8"/>
      <c r="Y75" s="39"/>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row>
    <row r="76" spans="6:127" ht="12.75">
      <c r="F76" s="8"/>
      <c r="Y76" s="35"/>
      <c r="Z76" s="35"/>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8"/>
    </row>
    <row r="77" spans="6:66" ht="12.75">
      <c r="F77" s="8"/>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row>
    <row r="78" spans="6:27" ht="12.75">
      <c r="F78" s="8"/>
      <c r="Y78" s="39"/>
      <c r="AA78" s="22"/>
    </row>
    <row r="79" ht="12.75">
      <c r="F79" s="8"/>
    </row>
    <row r="80" ht="12.75">
      <c r="F80" s="8"/>
    </row>
    <row r="81" spans="6:66" ht="12.75">
      <c r="F81" s="8"/>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row>
    <row r="82" spans="6:66" ht="12.75">
      <c r="F82" s="8"/>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row>
    <row r="83" ht="12.75">
      <c r="F83" s="8"/>
    </row>
    <row r="84" ht="12.75">
      <c r="F84" s="8"/>
    </row>
    <row r="85" ht="12.75">
      <c r="F85" s="8"/>
    </row>
    <row r="86" ht="12.75">
      <c r="F86" s="8"/>
    </row>
    <row r="87" ht="12.75">
      <c r="F87" s="8"/>
    </row>
    <row r="88" ht="12.75">
      <c r="F88" s="8"/>
    </row>
    <row r="89" ht="12.75">
      <c r="F89" s="8"/>
    </row>
    <row r="90" ht="12.75">
      <c r="F90" s="8"/>
    </row>
    <row r="91" ht="12.75">
      <c r="F91" s="8"/>
    </row>
    <row r="92" ht="12.75">
      <c r="F92" s="8"/>
    </row>
    <row r="93" ht="12.75">
      <c r="F93" s="8"/>
    </row>
    <row r="94" ht="12.75">
      <c r="F94" s="8"/>
    </row>
    <row r="95" ht="12.75">
      <c r="F95" s="8"/>
    </row>
    <row r="96" ht="12.75">
      <c r="F96" s="8"/>
    </row>
    <row r="97" ht="12.75">
      <c r="F97" s="8"/>
    </row>
    <row r="98" ht="12.75">
      <c r="F98" s="8"/>
    </row>
    <row r="99" ht="12.75">
      <c r="F99" s="8"/>
    </row>
    <row r="100" ht="12.75">
      <c r="F100" s="8"/>
    </row>
    <row r="101" ht="12.75">
      <c r="F101" s="8"/>
    </row>
    <row r="102" ht="12.75">
      <c r="F102" s="8"/>
    </row>
    <row r="103" ht="12.75">
      <c r="F103" s="8"/>
    </row>
    <row r="104" ht="12.75">
      <c r="F104" s="8"/>
    </row>
    <row r="105" ht="12.75">
      <c r="F105" s="8"/>
    </row>
    <row r="106" ht="12.75">
      <c r="F106" s="8"/>
    </row>
    <row r="107" ht="12.75">
      <c r="F107" s="8"/>
    </row>
    <row r="108" ht="12.75">
      <c r="F108" s="8"/>
    </row>
    <row r="109" ht="12.75">
      <c r="F109" s="8"/>
    </row>
    <row r="110" ht="12.75">
      <c r="F110" s="8"/>
    </row>
    <row r="111" ht="12.75">
      <c r="F111" s="8"/>
    </row>
    <row r="112" ht="12.75">
      <c r="F112" s="8"/>
    </row>
    <row r="113" ht="12.75">
      <c r="F113" s="8"/>
    </row>
    <row r="114" ht="12.75">
      <c r="F114" s="8"/>
    </row>
    <row r="115" ht="12.75">
      <c r="F115" s="8"/>
    </row>
    <row r="116" ht="12.75">
      <c r="F116" s="8"/>
    </row>
    <row r="117" ht="12.75">
      <c r="F117" s="8"/>
    </row>
    <row r="118" ht="12.75">
      <c r="F118" s="8"/>
    </row>
    <row r="119" ht="12.75">
      <c r="F119" s="8"/>
    </row>
    <row r="120" ht="12.75">
      <c r="F120" s="8"/>
    </row>
    <row r="121" ht="12.75">
      <c r="F121" s="8"/>
    </row>
    <row r="122" ht="12.75">
      <c r="F122" s="8"/>
    </row>
    <row r="123" ht="12.75">
      <c r="F123" s="8"/>
    </row>
    <row r="124" ht="12.75">
      <c r="F124" s="8"/>
    </row>
  </sheetData>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Predatory Bird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Grainger Hunt</dc:creator>
  <cp:keywords/>
  <dc:description/>
  <cp:lastModifiedBy>Grainger</cp:lastModifiedBy>
  <cp:lastPrinted>2008-02-25T16:02:12Z</cp:lastPrinted>
  <dcterms:created xsi:type="dcterms:W3CDTF">2000-08-16T16:52:19Z</dcterms:created>
  <dcterms:modified xsi:type="dcterms:W3CDTF">2008-02-25T17:27:14Z</dcterms:modified>
  <cp:category/>
  <cp:version/>
  <cp:contentType/>
  <cp:contentStatus/>
</cp:coreProperties>
</file>